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costa\Desktop\Ejecución Presupestaria\"/>
    </mc:Choice>
  </mc:AlternateContent>
  <bookViews>
    <workbookView xWindow="0" yWindow="0" windowWidth="20490" windowHeight="7650" firstSheet="1" activeTab="1"/>
  </bookViews>
  <sheets>
    <sheet name="P1Presupuesto Aprobado 2021" sheetId="4" r:id="rId1"/>
    <sheet name="Ejec- Presup-ene-dic-2021 " sheetId="2" r:id="rId2"/>
  </sheets>
  <definedNames>
    <definedName name="_xlnm.Print_Area" localSheetId="0">'P1Presupuesto Aprobado 2021'!$C$98:$E$103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4" l="1"/>
  <c r="D64" i="4"/>
  <c r="E54" i="4"/>
  <c r="D54" i="4"/>
  <c r="E47" i="4"/>
  <c r="E40" i="4"/>
  <c r="E38" i="4"/>
  <c r="D38" i="4"/>
  <c r="E28" i="4"/>
  <c r="D28" i="4"/>
  <c r="E18" i="4"/>
  <c r="D18" i="4"/>
  <c r="E12" i="4"/>
  <c r="D12" i="4"/>
  <c r="P85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18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17" i="2"/>
  <c r="P35" i="2"/>
  <c r="P36" i="2"/>
  <c r="P37" i="2"/>
  <c r="P14" i="2"/>
  <c r="P15" i="2"/>
  <c r="P16" i="2"/>
  <c r="P13" i="2"/>
  <c r="P12" i="2"/>
  <c r="O47" i="2"/>
  <c r="O64" i="2"/>
  <c r="O54" i="2"/>
  <c r="O38" i="2"/>
  <c r="O28" i="2"/>
  <c r="P28" i="2" s="1"/>
  <c r="O18" i="2"/>
  <c r="O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B28" i="2"/>
  <c r="C28" i="2"/>
  <c r="E28" i="2"/>
  <c r="F28" i="2"/>
  <c r="G28" i="2"/>
  <c r="H28" i="2"/>
  <c r="I28" i="2"/>
  <c r="J28" i="2"/>
  <c r="K28" i="2"/>
  <c r="L28" i="2"/>
  <c r="M28" i="2"/>
  <c r="N28" i="2"/>
  <c r="B38" i="2"/>
  <c r="F38" i="2"/>
  <c r="G38" i="2"/>
  <c r="H38" i="2"/>
  <c r="I38" i="2"/>
  <c r="J38" i="2"/>
  <c r="K38" i="2"/>
  <c r="L38" i="2"/>
  <c r="M38" i="2"/>
  <c r="N38" i="2"/>
  <c r="C40" i="2"/>
  <c r="C38" i="2" s="1"/>
  <c r="C47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B64" i="2"/>
  <c r="C64" i="2"/>
  <c r="H64" i="2"/>
  <c r="I64" i="2"/>
  <c r="J64" i="2"/>
  <c r="L64" i="2"/>
  <c r="M64" i="2"/>
  <c r="N64" i="2"/>
  <c r="C85" i="2"/>
  <c r="D85" i="4" l="1"/>
  <c r="E85" i="4"/>
  <c r="O85" i="2"/>
  <c r="N85" i="2" l="1"/>
  <c r="M85" i="2"/>
  <c r="K85" i="2"/>
  <c r="L85" i="2" l="1"/>
  <c r="J85" i="2" l="1"/>
  <c r="I85" i="2" l="1"/>
  <c r="H85" i="2"/>
  <c r="E85" i="2"/>
  <c r="F85" i="2"/>
  <c r="D85" i="2"/>
  <c r="G85" i="2"/>
  <c r="B85" i="2" l="1"/>
</calcChain>
</file>

<file path=xl/sharedStrings.xml><?xml version="1.0" encoding="utf-8"?>
<sst xmlns="http://schemas.openxmlformats.org/spreadsheetml/2006/main" count="197" uniqueCount="119">
  <si>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</si>
  <si>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</si>
  <si>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</si>
  <si>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</si>
  <si>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</si>
  <si>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</si>
  <si>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</si>
  <si>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</si>
  <si>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</si>
  <si>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</si>
  <si>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</si>
  <si>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</si>
  <si>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</si>
  <si>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</si>
  <si>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</si>
  <si>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</si>
  <si>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</si>
  <si>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</si>
  <si>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</si>
  <si>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</si>
  <si>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</si>
  <si>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</si>
  <si>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</si>
  <si>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</si>
  <si>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</si>
  <si>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</si>
  <si>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</si>
  <si>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</si>
  <si>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</si>
  <si>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</si>
  <si>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</si>
  <si>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</si>
  <si>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</si>
  <si>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</si>
  <si>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</si>
  <si>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</si>
  <si>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</si>
  <si>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</si>
  <si>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</si>
  <si>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</si>
  <si>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</si>
  <si>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</si>
  <si>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</si>
  <si>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</si>
  <si>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</si>
  <si>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</si>
  <si>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</si>
  <si>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</si>
  <si>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</si>
  <si>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</si>
  <si>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</si>
  <si>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</si>
  <si>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</si>
  <si>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</si>
  <si>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</si>
  <si>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</si>
  <si>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</si>
  <si>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</si>
  <si>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</si>
  <si>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</si>
  <si>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</si>
  <si>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</si>
  <si>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</si>
  <si>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</si>
  <si>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</si>
  <si>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</si>
  <si>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</si>
  <si>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</si>
  <si>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</si>
  <si>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</si>
  <si>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</si>
  <si>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</si>
  <si>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</si>
  <si>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</si>
  <si>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</si>
  <si>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</si>
  <si>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</si>
  <si>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</si>
  <si>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</si>
  <si>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</si>
  <si>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</si>
  <si>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</si>
  <si>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</si>
  <si>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Gasto devengado </t>
  </si>
  <si>
    <t>Presupuesto Modificado</t>
  </si>
  <si>
    <t>Presupuesto Aprobado</t>
  </si>
  <si>
    <t>julio</t>
  </si>
  <si>
    <t>agosto</t>
  </si>
  <si>
    <t>septiembre</t>
  </si>
  <si>
    <t xml:space="preserve">octubre </t>
  </si>
  <si>
    <t>noviembre</t>
  </si>
  <si>
    <t xml:space="preserve"> </t>
  </si>
  <si>
    <t xml:space="preserve">                                            Consejo Nacional para la Niñez y la Adolescencia</t>
  </si>
  <si>
    <t>diciembre</t>
  </si>
  <si>
    <t xml:space="preserve">                                                          Presupuesto de Gasto y Aplicaciones financieras </t>
  </si>
  <si>
    <t xml:space="preserve">                                                                                                                Año 2021</t>
  </si>
  <si>
    <t xml:space="preserve">                                                                                                                 En RD$ </t>
  </si>
  <si>
    <t>Hora  : 10:15 a.m.</t>
  </si>
  <si>
    <t>Formato: EXCEL</t>
  </si>
  <si>
    <t>Fecha :   6/1/2022</t>
  </si>
  <si>
    <t xml:space="preserve">            Preparado por:                                                    Revisado por:</t>
  </si>
  <si>
    <t xml:space="preserve">      ___________________                                      _________________</t>
  </si>
  <si>
    <t>____________________</t>
  </si>
  <si>
    <t xml:space="preserve">                            Nicomedes de Jesus Capriles</t>
  </si>
  <si>
    <t xml:space="preserve">                               Director Adm. Y Financiero</t>
  </si>
  <si>
    <t xml:space="preserve">        Aprobado por:</t>
  </si>
  <si>
    <t xml:space="preserve">         Francisco Medina                                              Florinda Matrillé</t>
  </si>
  <si>
    <t>Enc. Seccion de Presupuesto                                Encda. Financiera</t>
  </si>
  <si>
    <t xml:space="preserve">                       Fecha :   6/1/2022</t>
  </si>
  <si>
    <t xml:space="preserve">                      Formato: EXCEL</t>
  </si>
  <si>
    <t xml:space="preserve">                      Hora     : 10:15 a.m.</t>
  </si>
  <si>
    <t xml:space="preserve">   Presupuesto de Gastos y Aplicaciones Financieras</t>
  </si>
  <si>
    <t xml:space="preserve">                   Consejo Nacional para la Niñez y la Adolescencia</t>
  </si>
  <si>
    <t xml:space="preserve">        Año 2021</t>
  </si>
  <si>
    <t xml:space="preserve">        En RD$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</si>
  <si>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</si>
  <si>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</si>
  <si>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</si>
  <si>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Tamaño: 72.5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</si>
</sst>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165" fontId="3" fillId="0" borderId="1" xfId="0" applyNumberFormat="1" applyFont="1" applyBorder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39" fontId="0" fillId="0" borderId="0" xfId="0" applyNumberFormat="1"/>
    <xf numFmtId="39" fontId="3" fillId="0" borderId="0" xfId="0" applyNumberFormat="1" applyFont="1"/>
    <xf numFmtId="39" fontId="3" fillId="0" borderId="0" xfId="0" applyNumberFormat="1" applyFont="1" applyBorder="1"/>
    <xf numFmtId="39" fontId="3" fillId="5" borderId="2" xfId="0" applyNumberFormat="1" applyFont="1" applyFill="1" applyBorder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9" fontId="12" fillId="5" borderId="2" xfId="0" applyNumberFormat="1" applyFont="1" applyFill="1" applyBorder="1"/>
    <xf numFmtId="0" fontId="14" fillId="4" borderId="3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165" fontId="12" fillId="0" borderId="1" xfId="0" applyNumberFormat="1" applyFont="1" applyBorder="1"/>
    <xf numFmtId="0" fontId="12" fillId="0" borderId="0" xfId="0" applyFont="1" applyAlignment="1">
      <alignment horizontal="left" indent="1"/>
    </xf>
    <xf numFmtId="39" fontId="12" fillId="0" borderId="0" xfId="0" applyNumberFormat="1" applyFont="1"/>
    <xf numFmtId="39" fontId="12" fillId="3" borderId="0" xfId="0" applyNumberFormat="1" applyFont="1" applyFill="1"/>
    <xf numFmtId="0" fontId="11" fillId="0" borderId="0" xfId="0" applyFont="1" applyAlignment="1">
      <alignment horizontal="left" indent="2"/>
    </xf>
    <xf numFmtId="39" fontId="11" fillId="0" borderId="0" xfId="0" applyNumberFormat="1" applyFont="1"/>
    <xf numFmtId="0" fontId="11" fillId="0" borderId="9" xfId="0" applyFont="1" applyBorder="1"/>
    <xf numFmtId="0" fontId="12" fillId="0" borderId="0" xfId="0" applyFont="1" applyBorder="1" applyAlignment="1">
      <alignment horizontal="left"/>
    </xf>
    <xf numFmtId="39" fontId="12" fillId="0" borderId="0" xfId="0" applyNumberFormat="1" applyFont="1" applyBorder="1"/>
    <xf numFmtId="0" fontId="15" fillId="5" borderId="2" xfId="0" applyFont="1" applyFill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2"/>
    </xf>
    <xf numFmtId="0" fontId="18" fillId="0" borderId="0" xfId="0" applyFont="1" applyBorder="1" applyAlignment="1">
      <alignment horizontal="left"/>
    </xf>
    <xf numFmtId="0" fontId="20" fillId="5" borderId="2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/>
    <xf numFmtId="39" fontId="18" fillId="5" borderId="2" xfId="0" applyNumberFormat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left" vertical="top" wrapText="1" readingOrder="1"/>
    </xf>
    <xf numFmtId="0" fontId="16" fillId="0" borderId="0" xfId="0" applyFont="1" applyBorder="1" applyAlignment="1">
      <alignment horizontal="left" vertical="top" wrapText="1" readingOrder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21" fillId="0" borderId="5" xfId="0" applyFont="1" applyBorder="1" applyAlignment="1">
      <alignment vertical="top" readingOrder="1"/>
    </xf>
    <xf numFmtId="0" fontId="21" fillId="0" borderId="0" xfId="0" applyFont="1" applyBorder="1" applyAlignment="1">
      <alignment vertical="top" readingOrder="1"/>
    </xf>
    <xf numFmtId="0" fontId="8" fillId="0" borderId="5" xfId="0" applyFont="1" applyBorder="1" applyAlignment="1">
      <alignment horizontal="left" vertical="top" wrapText="1" readingOrder="1"/>
    </xf>
    <xf numFmtId="0" fontId="8" fillId="0" borderId="0" xfId="0" applyFont="1" applyBorder="1" applyAlignment="1">
      <alignment horizontal="left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top" wrapText="1" readingOrder="1"/>
    </xf>
    <xf numFmtId="0" fontId="14" fillId="4" borderId="10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4" fillId="2" borderId="3" xfId="0" applyFont="1" applyFill="1" applyBorder="1" applyAlignment="1">
      <alignment horizontal="left" vertical="center"/>
    </xf>
    <xf numFmtId="164" fontId="14" fillId="2" borderId="3" xfId="1" applyFont="1" applyFill="1" applyBorder="1" applyAlignment="1">
      <alignment horizontal="center" vertical="center" wrapText="1"/>
    </xf>
    <xf numFmtId="164" fontId="14" fillId="2" borderId="4" xfId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85172</xdr:colOff>
      <xdr:row>1</xdr:row>
      <xdr:rowOff>103395</xdr:rowOff>
    </xdr:from>
    <xdr:to>
      <xdr:col>2</xdr:col>
      <xdr:colOff>1256747</xdr:colOff>
      <xdr:row>5</xdr:row>
      <xdr:rowOff>90695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656672" y="287545"/>
          <a:ext cx="1171575" cy="9969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2661518</xdr:colOff>
      <xdr:row>2</xdr:row>
      <xdr:rowOff>23284</xdr:rowOff>
    </xdr:from>
    <xdr:to>
      <xdr:col>0</xdr:col>
      <xdr:colOff>3790951</xdr:colOff>
      <xdr:row>5</xdr:row>
      <xdr:rowOff>101600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2661518" y="328084"/>
          <a:ext cx="1129433" cy="97366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02"/>
  <sheetViews>
    <sheetView topLeftCell="A59" workbookViewId="0">
      <selection activeCell="D108" sqref="D108"/>
    </sheetView>
  </sheetViews>
  <sheetFormatPr baseColWidth="10" defaultColWidth="11.42578125" defaultRowHeight="15" x14ac:dyDescent="0.25"/>
  <cols>
    <col min="1" max="1" width="2.7109375" customWidth="1"/>
    <col min="2" max="2" width="5.42578125" customWidth="1"/>
    <col min="3" max="3" width="57" customWidth="1"/>
    <col min="4" max="4" width="16.5703125" customWidth="1"/>
    <col min="5" max="5" width="21.42578125" customWidth="1"/>
  </cols>
  <sheetData>
    <row r="3" spans="2:13" ht="28.5" customHeight="1" x14ac:dyDescent="0.25">
      <c r="C3" s="41"/>
      <c r="D3" s="42"/>
      <c r="E3" s="42"/>
      <c r="F3" s="2"/>
      <c r="G3" s="2"/>
      <c r="H3" s="2"/>
      <c r="I3" s="2"/>
      <c r="J3" s="2"/>
      <c r="K3" s="2"/>
      <c r="L3" s="2"/>
      <c r="M3" s="2"/>
    </row>
    <row r="4" spans="2:13" ht="21" customHeight="1" x14ac:dyDescent="0.25">
      <c r="C4" s="43" t="s">
        <v>92</v>
      </c>
      <c r="D4" s="44"/>
      <c r="E4" s="44"/>
      <c r="F4" s="3"/>
      <c r="G4" s="3"/>
      <c r="H4" s="3"/>
      <c r="I4" s="3"/>
      <c r="J4" s="3"/>
      <c r="K4" s="3"/>
      <c r="L4" s="3"/>
      <c r="M4" s="3"/>
    </row>
    <row r="5" spans="2:13" ht="15.75" x14ac:dyDescent="0.25">
      <c r="C5" s="45" t="s">
        <v>95</v>
      </c>
      <c r="D5" s="46"/>
      <c r="E5" s="46"/>
      <c r="F5" s="4"/>
      <c r="G5" s="4"/>
      <c r="H5" s="4"/>
      <c r="I5" s="4"/>
      <c r="J5" s="4"/>
      <c r="K5" s="4"/>
      <c r="L5" s="4"/>
      <c r="M5" s="4"/>
    </row>
    <row r="6" spans="2:13" ht="15.75" customHeight="1" x14ac:dyDescent="0.25">
      <c r="C6" s="47" t="s">
        <v>94</v>
      </c>
      <c r="D6" s="48"/>
      <c r="E6" s="48"/>
      <c r="F6" s="5"/>
      <c r="G6" s="5"/>
      <c r="H6" s="5"/>
      <c r="I6" s="5"/>
      <c r="J6" s="5"/>
      <c r="K6" s="5"/>
      <c r="L6" s="5"/>
      <c r="M6" s="5"/>
    </row>
    <row r="7" spans="2:13" ht="15.75" customHeight="1" x14ac:dyDescent="0.25">
      <c r="B7" s="34"/>
      <c r="C7" s="49" t="s">
        <v>96</v>
      </c>
      <c r="D7" s="50"/>
      <c r="E7" s="50"/>
      <c r="F7" s="5"/>
      <c r="G7" s="5"/>
      <c r="H7" s="5"/>
      <c r="I7" s="5"/>
      <c r="J7" s="5"/>
      <c r="K7" s="5"/>
      <c r="L7" s="5"/>
      <c r="M7" s="5"/>
    </row>
    <row r="9" spans="2:13" ht="15" customHeight="1" x14ac:dyDescent="0.25">
      <c r="C9" s="51" t="s">
        <v>66</v>
      </c>
      <c r="D9" s="52" t="s">
        <v>85</v>
      </c>
      <c r="E9" s="52" t="s">
        <v>84</v>
      </c>
    </row>
    <row r="10" spans="2:13" ht="32.25" customHeight="1" x14ac:dyDescent="0.25">
      <c r="C10" s="51"/>
      <c r="D10" s="53"/>
      <c r="E10" s="53"/>
    </row>
    <row r="11" spans="2:13" x14ac:dyDescent="0.25">
      <c r="C11" s="28" t="s">
        <v>0</v>
      </c>
      <c r="D11" s="1"/>
      <c r="E11" s="1"/>
    </row>
    <row r="12" spans="2:13" x14ac:dyDescent="0.25">
      <c r="C12" s="29" t="s">
        <v>1</v>
      </c>
      <c r="D12" s="7">
        <f t="shared" ref="D12" si="0">+D13+D14+D15+D16+D17</f>
        <v>608400624</v>
      </c>
      <c r="E12" s="7">
        <f>+E13+E14+E15+E16+E17</f>
        <v>779262814</v>
      </c>
    </row>
    <row r="13" spans="2:13" x14ac:dyDescent="0.25">
      <c r="C13" s="30" t="s">
        <v>2</v>
      </c>
      <c r="D13" s="6">
        <v>449571225</v>
      </c>
      <c r="E13" s="6">
        <v>574116060</v>
      </c>
    </row>
    <row r="14" spans="2:13" x14ac:dyDescent="0.25">
      <c r="C14" s="30" t="s">
        <v>3</v>
      </c>
      <c r="D14" s="6">
        <v>96177699</v>
      </c>
      <c r="E14" s="6">
        <v>127232770</v>
      </c>
    </row>
    <row r="15" spans="2:13" x14ac:dyDescent="0.25">
      <c r="C15" s="30" t="s">
        <v>4</v>
      </c>
      <c r="D15" s="6">
        <v>486000</v>
      </c>
      <c r="E15" s="6">
        <v>486000</v>
      </c>
    </row>
    <row r="16" spans="2:13" x14ac:dyDescent="0.25">
      <c r="C16" s="30" t="s">
        <v>5</v>
      </c>
      <c r="D16" s="6">
        <v>0</v>
      </c>
      <c r="E16" s="6">
        <v>0</v>
      </c>
    </row>
    <row r="17" spans="3:5" x14ac:dyDescent="0.25">
      <c r="C17" s="30" t="s">
        <v>6</v>
      </c>
      <c r="D17" s="6">
        <v>62165700</v>
      </c>
      <c r="E17" s="6">
        <v>77427984</v>
      </c>
    </row>
    <row r="18" spans="3:5" x14ac:dyDescent="0.25">
      <c r="C18" s="29" t="s">
        <v>7</v>
      </c>
      <c r="D18" s="7">
        <f t="shared" ref="D18" si="1">+D19+D20+D21+D22+D23+D24+D25+D26+D27</f>
        <v>301191569</v>
      </c>
      <c r="E18" s="7">
        <f>+E19+E20+E21+E22+E23+E24+E25+E26+E27</f>
        <v>266378422</v>
      </c>
    </row>
    <row r="19" spans="3:5" x14ac:dyDescent="0.25">
      <c r="C19" s="30" t="s">
        <v>8</v>
      </c>
      <c r="D19" s="6">
        <v>35660000</v>
      </c>
      <c r="E19" s="6">
        <v>39110912.740000002</v>
      </c>
    </row>
    <row r="20" spans="3:5" x14ac:dyDescent="0.25">
      <c r="C20" s="30" t="s">
        <v>9</v>
      </c>
      <c r="D20" s="6">
        <v>3840000</v>
      </c>
      <c r="E20" s="6">
        <v>5840000</v>
      </c>
    </row>
    <row r="21" spans="3:5" x14ac:dyDescent="0.25">
      <c r="C21" s="30" t="s">
        <v>10</v>
      </c>
      <c r="D21" s="6">
        <v>13725000</v>
      </c>
      <c r="E21" s="6">
        <v>14233543.800000001</v>
      </c>
    </row>
    <row r="22" spans="3:5" x14ac:dyDescent="0.25">
      <c r="C22" s="30" t="s">
        <v>11</v>
      </c>
      <c r="D22" s="6">
        <v>4445048</v>
      </c>
      <c r="E22" s="6">
        <v>3173901.67</v>
      </c>
    </row>
    <row r="23" spans="3:5" x14ac:dyDescent="0.25">
      <c r="C23" s="30" t="s">
        <v>12</v>
      </c>
      <c r="D23" s="6">
        <v>38090000</v>
      </c>
      <c r="E23" s="6">
        <v>34913577.090000004</v>
      </c>
    </row>
    <row r="24" spans="3:5" x14ac:dyDescent="0.25">
      <c r="C24" s="30" t="s">
        <v>13</v>
      </c>
      <c r="D24" s="6">
        <v>5100000</v>
      </c>
      <c r="E24" s="6">
        <v>6898000</v>
      </c>
    </row>
    <row r="25" spans="3:5" x14ac:dyDescent="0.25">
      <c r="C25" s="30" t="s">
        <v>14</v>
      </c>
      <c r="D25" s="6">
        <v>36560000</v>
      </c>
      <c r="E25" s="6">
        <v>29963870.18</v>
      </c>
    </row>
    <row r="26" spans="3:5" x14ac:dyDescent="0.25">
      <c r="C26" s="30" t="s">
        <v>15</v>
      </c>
      <c r="D26" s="6">
        <v>156871521</v>
      </c>
      <c r="E26" s="6">
        <v>110413440.81999999</v>
      </c>
    </row>
    <row r="27" spans="3:5" x14ac:dyDescent="0.25">
      <c r="C27" s="30" t="s">
        <v>16</v>
      </c>
      <c r="D27" s="6">
        <v>6900000</v>
      </c>
      <c r="E27" s="6">
        <v>21831175.699999999</v>
      </c>
    </row>
    <row r="28" spans="3:5" x14ac:dyDescent="0.25">
      <c r="C28" s="29" t="s">
        <v>17</v>
      </c>
      <c r="D28" s="7">
        <f>+D29+D30+D31+D32+D33+D34+D35+D36+D37</f>
        <v>255415500</v>
      </c>
      <c r="E28" s="7">
        <f>+E29+E30+E31+E32+E33+E34+E35+E36+E37</f>
        <v>477408351</v>
      </c>
    </row>
    <row r="29" spans="3:5" x14ac:dyDescent="0.25">
      <c r="C29" s="30" t="s">
        <v>18</v>
      </c>
      <c r="D29" s="6">
        <v>115640500</v>
      </c>
      <c r="E29" s="6">
        <v>176859864.19</v>
      </c>
    </row>
    <row r="30" spans="3:5" x14ac:dyDescent="0.25">
      <c r="C30" s="30" t="s">
        <v>19</v>
      </c>
      <c r="D30" s="6">
        <v>9510000</v>
      </c>
      <c r="E30" s="6">
        <v>44090000</v>
      </c>
    </row>
    <row r="31" spans="3:5" x14ac:dyDescent="0.25">
      <c r="C31" s="30" t="s">
        <v>20</v>
      </c>
      <c r="D31" s="6">
        <v>9137500</v>
      </c>
      <c r="E31" s="6">
        <v>16050951.699999999</v>
      </c>
    </row>
    <row r="32" spans="3:5" x14ac:dyDescent="0.25">
      <c r="C32" s="30" t="s">
        <v>21</v>
      </c>
      <c r="D32" s="6">
        <v>14000000</v>
      </c>
      <c r="E32" s="6">
        <v>46028879.340000004</v>
      </c>
    </row>
    <row r="33" spans="3:5" x14ac:dyDescent="0.25">
      <c r="C33" s="30" t="s">
        <v>22</v>
      </c>
      <c r="D33" s="6">
        <v>4395000</v>
      </c>
      <c r="E33" s="6">
        <v>6322327.2999999998</v>
      </c>
    </row>
    <row r="34" spans="3:5" x14ac:dyDescent="0.25">
      <c r="C34" s="30" t="s">
        <v>23</v>
      </c>
      <c r="D34" s="6">
        <v>2880000</v>
      </c>
      <c r="E34" s="6">
        <v>3506583.84</v>
      </c>
    </row>
    <row r="35" spans="3:5" x14ac:dyDescent="0.25">
      <c r="C35" s="30" t="s">
        <v>24</v>
      </c>
      <c r="D35" s="6">
        <v>20500000</v>
      </c>
      <c r="E35" s="6">
        <v>43837248.43</v>
      </c>
    </row>
    <row r="36" spans="3:5" x14ac:dyDescent="0.25">
      <c r="C36" s="30" t="s">
        <v>25</v>
      </c>
      <c r="D36" s="6">
        <v>0</v>
      </c>
      <c r="E36" s="6">
        <v>0</v>
      </c>
    </row>
    <row r="37" spans="3:5" x14ac:dyDescent="0.25">
      <c r="C37" s="30" t="s">
        <v>26</v>
      </c>
      <c r="D37" s="6">
        <v>79352500</v>
      </c>
      <c r="E37" s="6">
        <v>140712496.19999999</v>
      </c>
    </row>
    <row r="38" spans="3:5" x14ac:dyDescent="0.25">
      <c r="C38" s="29" t="s">
        <v>27</v>
      </c>
      <c r="D38" s="7">
        <f>+D39+D40+D41+D42+D43+D44+D45+D46</f>
        <v>100610748</v>
      </c>
      <c r="E38" s="7">
        <f>+E39+E40+E41+E42+E43+E44+E45+E46</f>
        <v>100610748</v>
      </c>
    </row>
    <row r="39" spans="3:5" x14ac:dyDescent="0.25">
      <c r="C39" s="30" t="s">
        <v>28</v>
      </c>
      <c r="D39" s="6">
        <v>100610748</v>
      </c>
      <c r="E39" s="6">
        <v>100610748</v>
      </c>
    </row>
    <row r="40" spans="3:5" x14ac:dyDescent="0.25">
      <c r="C40" s="30" t="s">
        <v>29</v>
      </c>
      <c r="D40" s="6">
        <v>0</v>
      </c>
      <c r="E40" s="6">
        <f>+E41+E42+E43+E44+E45+E46</f>
        <v>0</v>
      </c>
    </row>
    <row r="41" spans="3:5" x14ac:dyDescent="0.25">
      <c r="C41" s="30" t="s">
        <v>30</v>
      </c>
      <c r="D41" s="6">
        <v>0</v>
      </c>
      <c r="E41" s="6">
        <v>0</v>
      </c>
    </row>
    <row r="42" spans="3:5" x14ac:dyDescent="0.25">
      <c r="C42" s="30" t="s">
        <v>31</v>
      </c>
      <c r="D42" s="6">
        <v>0</v>
      </c>
      <c r="E42" s="6">
        <v>0</v>
      </c>
    </row>
    <row r="43" spans="3:5" x14ac:dyDescent="0.25">
      <c r="C43" s="30" t="s">
        <v>32</v>
      </c>
      <c r="D43" s="6">
        <v>0</v>
      </c>
      <c r="E43" s="6">
        <v>0</v>
      </c>
    </row>
    <row r="44" spans="3:5" x14ac:dyDescent="0.25">
      <c r="C44" s="30" t="s">
        <v>33</v>
      </c>
      <c r="D44" s="6">
        <v>0</v>
      </c>
      <c r="E44" s="6">
        <v>0</v>
      </c>
    </row>
    <row r="45" spans="3:5" x14ac:dyDescent="0.25">
      <c r="C45" s="30" t="s">
        <v>34</v>
      </c>
      <c r="D45" s="6">
        <v>0</v>
      </c>
      <c r="E45" s="6">
        <v>0</v>
      </c>
    </row>
    <row r="46" spans="3:5" x14ac:dyDescent="0.25">
      <c r="C46" s="30" t="s">
        <v>35</v>
      </c>
      <c r="D46" s="6">
        <v>0</v>
      </c>
      <c r="E46" s="6">
        <v>0</v>
      </c>
    </row>
    <row r="47" spans="3:5" x14ac:dyDescent="0.25">
      <c r="C47" s="29" t="s">
        <v>36</v>
      </c>
      <c r="D47" s="7">
        <v>0</v>
      </c>
      <c r="E47" s="7">
        <f>+E48</f>
        <v>35564000</v>
      </c>
    </row>
    <row r="48" spans="3:5" x14ac:dyDescent="0.25">
      <c r="C48" s="30" t="s">
        <v>37</v>
      </c>
      <c r="D48" s="6">
        <v>0</v>
      </c>
      <c r="E48" s="6">
        <v>35564000</v>
      </c>
    </row>
    <row r="49" spans="3:5" x14ac:dyDescent="0.25">
      <c r="C49" s="30" t="s">
        <v>38</v>
      </c>
      <c r="D49" s="6">
        <v>0</v>
      </c>
      <c r="E49" s="6">
        <v>0</v>
      </c>
    </row>
    <row r="50" spans="3:5" x14ac:dyDescent="0.25">
      <c r="C50" s="30" t="s">
        <v>39</v>
      </c>
      <c r="D50" s="6">
        <v>0</v>
      </c>
      <c r="E50" s="6">
        <v>0</v>
      </c>
    </row>
    <row r="51" spans="3:5" x14ac:dyDescent="0.25">
      <c r="C51" s="30" t="s">
        <v>40</v>
      </c>
      <c r="D51" s="6">
        <v>0</v>
      </c>
      <c r="E51" s="6">
        <v>0</v>
      </c>
    </row>
    <row r="52" spans="3:5" x14ac:dyDescent="0.25">
      <c r="C52" s="30" t="s">
        <v>41</v>
      </c>
      <c r="D52" s="6">
        <v>0</v>
      </c>
      <c r="E52" s="6">
        <v>0</v>
      </c>
    </row>
    <row r="53" spans="3:5" x14ac:dyDescent="0.25">
      <c r="C53" s="30" t="s">
        <v>42</v>
      </c>
      <c r="D53" s="6">
        <v>0</v>
      </c>
      <c r="E53" s="6">
        <v>0</v>
      </c>
    </row>
    <row r="54" spans="3:5" x14ac:dyDescent="0.25">
      <c r="C54" s="29" t="s">
        <v>43</v>
      </c>
      <c r="D54" s="7">
        <f>+D55+D56+D57+D58+D59+D60+D61+D62</f>
        <v>74735000</v>
      </c>
      <c r="E54" s="7">
        <f>+E55+E56+E57+E58+E59+E60+E61+E62+E63</f>
        <v>175582179</v>
      </c>
    </row>
    <row r="55" spans="3:5" x14ac:dyDescent="0.25">
      <c r="C55" s="30" t="s">
        <v>44</v>
      </c>
      <c r="D55" s="6">
        <v>18350000</v>
      </c>
      <c r="E55" s="6">
        <v>70726097</v>
      </c>
    </row>
    <row r="56" spans="3:5" x14ac:dyDescent="0.25">
      <c r="C56" s="30" t="s">
        <v>45</v>
      </c>
      <c r="D56" s="6">
        <v>2735000</v>
      </c>
      <c r="E56" s="6">
        <v>25955000</v>
      </c>
    </row>
    <row r="57" spans="3:5" x14ac:dyDescent="0.25">
      <c r="C57" s="30" t="s">
        <v>46</v>
      </c>
      <c r="D57" s="6">
        <v>145000</v>
      </c>
      <c r="E57" s="6">
        <v>3171000</v>
      </c>
    </row>
    <row r="58" spans="3:5" x14ac:dyDescent="0.25">
      <c r="C58" s="30" t="s">
        <v>47</v>
      </c>
      <c r="D58" s="6">
        <v>15100000</v>
      </c>
      <c r="E58" s="6">
        <v>31750000</v>
      </c>
    </row>
    <row r="59" spans="3:5" x14ac:dyDescent="0.25">
      <c r="C59" s="30" t="s">
        <v>48</v>
      </c>
      <c r="D59" s="6">
        <v>25805000</v>
      </c>
      <c r="E59" s="6">
        <v>21438082</v>
      </c>
    </row>
    <row r="60" spans="3:5" x14ac:dyDescent="0.25">
      <c r="C60" s="30" t="s">
        <v>49</v>
      </c>
      <c r="D60" s="6">
        <v>0</v>
      </c>
      <c r="E60" s="6">
        <v>1150000</v>
      </c>
    </row>
    <row r="61" spans="3:5" x14ac:dyDescent="0.25">
      <c r="C61" s="30" t="s">
        <v>50</v>
      </c>
      <c r="D61" s="6">
        <v>0</v>
      </c>
      <c r="E61" s="6">
        <v>0</v>
      </c>
    </row>
    <row r="62" spans="3:5" x14ac:dyDescent="0.25">
      <c r="C62" s="30" t="s">
        <v>51</v>
      </c>
      <c r="D62" s="6">
        <v>12600000</v>
      </c>
      <c r="E62" s="6">
        <v>21092000</v>
      </c>
    </row>
    <row r="63" spans="3:5" x14ac:dyDescent="0.25">
      <c r="C63" s="30" t="s">
        <v>52</v>
      </c>
      <c r="D63" s="6">
        <v>0</v>
      </c>
      <c r="E63" s="6">
        <v>300000</v>
      </c>
    </row>
    <row r="64" spans="3:5" x14ac:dyDescent="0.25">
      <c r="C64" s="29" t="s">
        <v>53</v>
      </c>
      <c r="D64" s="7">
        <f>+D65+D66+D67+D68</f>
        <v>12350000</v>
      </c>
      <c r="E64" s="7">
        <f>+E65+E66+E67+E68</f>
        <v>5086000</v>
      </c>
    </row>
    <row r="65" spans="3:5" x14ac:dyDescent="0.25">
      <c r="C65" s="30" t="s">
        <v>54</v>
      </c>
      <c r="D65" s="6">
        <v>12350000</v>
      </c>
      <c r="E65" s="6">
        <v>5086000</v>
      </c>
    </row>
    <row r="66" spans="3:5" x14ac:dyDescent="0.25">
      <c r="C66" s="30" t="s">
        <v>55</v>
      </c>
      <c r="D66" s="6">
        <v>0</v>
      </c>
      <c r="E66" s="6">
        <v>0</v>
      </c>
    </row>
    <row r="67" spans="3:5" x14ac:dyDescent="0.25">
      <c r="C67" s="30" t="s">
        <v>56</v>
      </c>
      <c r="D67" s="6">
        <v>0</v>
      </c>
      <c r="E67" s="6">
        <v>0</v>
      </c>
    </row>
    <row r="68" spans="3:5" x14ac:dyDescent="0.25">
      <c r="C68" s="30" t="s">
        <v>57</v>
      </c>
      <c r="D68" s="6">
        <v>0</v>
      </c>
      <c r="E68" s="6">
        <v>0</v>
      </c>
    </row>
    <row r="69" spans="3:5" x14ac:dyDescent="0.25">
      <c r="C69" s="29" t="s">
        <v>58</v>
      </c>
      <c r="D69" s="7">
        <v>0</v>
      </c>
      <c r="E69" s="7">
        <v>0</v>
      </c>
    </row>
    <row r="70" spans="3:5" x14ac:dyDescent="0.25">
      <c r="C70" s="30" t="s">
        <v>59</v>
      </c>
      <c r="D70" s="6">
        <v>0</v>
      </c>
      <c r="E70" s="6">
        <v>0</v>
      </c>
    </row>
    <row r="71" spans="3:5" x14ac:dyDescent="0.25">
      <c r="C71" s="30" t="s">
        <v>60</v>
      </c>
      <c r="D71" s="6">
        <v>0</v>
      </c>
      <c r="E71" s="6">
        <v>0</v>
      </c>
    </row>
    <row r="72" spans="3:5" x14ac:dyDescent="0.25">
      <c r="C72" s="29" t="s">
        <v>61</v>
      </c>
      <c r="D72" s="7">
        <v>0</v>
      </c>
      <c r="E72" s="7">
        <v>0</v>
      </c>
    </row>
    <row r="73" spans="3:5" x14ac:dyDescent="0.25">
      <c r="C73" s="30" t="s">
        <v>62</v>
      </c>
      <c r="D73" s="6">
        <v>0</v>
      </c>
      <c r="E73" s="6">
        <v>0</v>
      </c>
    </row>
    <row r="74" spans="3:5" x14ac:dyDescent="0.25">
      <c r="C74" s="30" t="s">
        <v>63</v>
      </c>
      <c r="D74" s="6">
        <v>0</v>
      </c>
      <c r="E74" s="6">
        <v>0</v>
      </c>
    </row>
    <row r="75" spans="3:5" x14ac:dyDescent="0.25">
      <c r="C75" s="30" t="s">
        <v>64</v>
      </c>
      <c r="D75" s="6">
        <v>0</v>
      </c>
      <c r="E75" s="6">
        <v>0</v>
      </c>
    </row>
    <row r="76" spans="3:5" x14ac:dyDescent="0.25">
      <c r="C76" s="31" t="s">
        <v>67</v>
      </c>
      <c r="D76" s="8">
        <v>0</v>
      </c>
      <c r="E76" s="8">
        <v>0</v>
      </c>
    </row>
    <row r="77" spans="3:5" x14ac:dyDescent="0.25">
      <c r="C77" s="29" t="s">
        <v>68</v>
      </c>
      <c r="D77" s="6">
        <v>0</v>
      </c>
      <c r="E77" s="6">
        <v>0</v>
      </c>
    </row>
    <row r="78" spans="3:5" x14ac:dyDescent="0.25">
      <c r="C78" s="30" t="s">
        <v>69</v>
      </c>
      <c r="D78" s="6">
        <v>0</v>
      </c>
      <c r="E78" s="6">
        <v>0</v>
      </c>
    </row>
    <row r="79" spans="3:5" x14ac:dyDescent="0.25">
      <c r="C79" s="30" t="s">
        <v>70</v>
      </c>
      <c r="D79" s="6">
        <v>0</v>
      </c>
      <c r="E79" s="6">
        <v>0</v>
      </c>
    </row>
    <row r="80" spans="3:5" x14ac:dyDescent="0.25">
      <c r="C80" s="29" t="s">
        <v>71</v>
      </c>
      <c r="D80" s="6">
        <v>0</v>
      </c>
      <c r="E80" s="6">
        <v>0</v>
      </c>
    </row>
    <row r="81" spans="3:5" x14ac:dyDescent="0.25">
      <c r="C81" s="30" t="s">
        <v>72</v>
      </c>
      <c r="D81" s="6">
        <v>0</v>
      </c>
      <c r="E81" s="6">
        <v>0</v>
      </c>
    </row>
    <row r="82" spans="3:5" x14ac:dyDescent="0.25">
      <c r="C82" s="30" t="s">
        <v>73</v>
      </c>
      <c r="D82" s="6">
        <v>0</v>
      </c>
      <c r="E82" s="6">
        <v>0</v>
      </c>
    </row>
    <row r="83" spans="3:5" x14ac:dyDescent="0.25">
      <c r="C83" s="29" t="s">
        <v>74</v>
      </c>
      <c r="D83" s="6">
        <v>0</v>
      </c>
      <c r="E83" s="6">
        <v>0</v>
      </c>
    </row>
    <row r="84" spans="3:5" x14ac:dyDescent="0.25">
      <c r="C84" s="30" t="s">
        <v>75</v>
      </c>
      <c r="D84" s="6">
        <v>0</v>
      </c>
      <c r="E84" s="6">
        <v>0</v>
      </c>
    </row>
    <row r="85" spans="3:5" x14ac:dyDescent="0.25">
      <c r="C85" s="32" t="s">
        <v>65</v>
      </c>
      <c r="D85" s="9">
        <f>+D12+D18+D28+D38+D54+D64</f>
        <v>1352703441</v>
      </c>
      <c r="E85" s="9">
        <f>+E12+E18+E28+E38+E54+E64+E47</f>
        <v>1839892514</v>
      </c>
    </row>
    <row r="91" spans="3:5" x14ac:dyDescent="0.25">
      <c r="C91" s="35" t="s">
        <v>99</v>
      </c>
    </row>
    <row r="92" spans="3:5" x14ac:dyDescent="0.25">
      <c r="C92" s="35" t="s">
        <v>97</v>
      </c>
    </row>
    <row r="93" spans="3:5" x14ac:dyDescent="0.25">
      <c r="C93" s="35" t="s">
        <v>98</v>
      </c>
    </row>
    <row r="94" spans="3:5" x14ac:dyDescent="0.25">
      <c r="C94" s="35"/>
    </row>
    <row r="95" spans="3:5" x14ac:dyDescent="0.25">
      <c r="C95" s="35"/>
    </row>
    <row r="96" spans="3:5" x14ac:dyDescent="0.25">
      <c r="C96" s="35"/>
    </row>
    <row r="98" spans="3:5" x14ac:dyDescent="0.25">
      <c r="E98" s="35"/>
    </row>
    <row r="99" spans="3:5" x14ac:dyDescent="0.25">
      <c r="C99" t="s">
        <v>101</v>
      </c>
      <c r="E99" t="s">
        <v>102</v>
      </c>
    </row>
    <row r="100" spans="3:5" x14ac:dyDescent="0.25">
      <c r="C100" s="35" t="s">
        <v>100</v>
      </c>
      <c r="D100" s="35"/>
      <c r="E100" s="35" t="s">
        <v>105</v>
      </c>
    </row>
    <row r="101" spans="3:5" x14ac:dyDescent="0.25">
      <c r="C101" s="35" t="s">
        <v>106</v>
      </c>
      <c r="D101" s="39" t="s">
        <v>103</v>
      </c>
      <c r="E101" s="39"/>
    </row>
    <row r="102" spans="3:5" x14ac:dyDescent="0.25">
      <c r="C102" s="35" t="s">
        <v>107</v>
      </c>
      <c r="D102" s="40" t="s">
        <v>104</v>
      </c>
      <c r="E102" s="40"/>
    </row>
  </sheetData>
  <mergeCells count="10">
    <mergeCell ref="D101:E101"/>
    <mergeCell ref="D102:E102"/>
    <mergeCell ref="C3:E3"/>
    <mergeCell ref="C4:E4"/>
    <mergeCell ref="C5:E5"/>
    <mergeCell ref="C6:E6"/>
    <mergeCell ref="C7:E7"/>
    <mergeCell ref="C9:C10"/>
    <mergeCell ref="D9:D10"/>
    <mergeCell ref="E9:E10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Q127"/>
  <sheetViews>
    <sheetView showGridLines="0" tabSelected="1" zoomScaleNormal="100" workbookViewId="0">
      <selection activeCell="A16" sqref="A16"/>
    </sheetView>
  </sheetViews>
  <sheetFormatPr baseColWidth="10" defaultColWidth="11.42578125" defaultRowHeight="12" x14ac:dyDescent="0.2"/>
  <cols>
    <col min="1" max="1" width="67.28515625" style="13" customWidth="1"/>
    <col min="2" max="2" width="14.42578125" style="13" customWidth="1"/>
    <col min="3" max="3" width="14.7109375" style="13" bestFit="1" customWidth="1"/>
    <col min="4" max="4" width="10.5703125" style="13" customWidth="1"/>
    <col min="5" max="5" width="11" style="13" customWidth="1"/>
    <col min="6" max="6" width="11.42578125" style="13" customWidth="1"/>
    <col min="7" max="8" width="11.7109375" style="13" customWidth="1"/>
    <col min="9" max="9" width="11.140625" style="13" customWidth="1"/>
    <col min="10" max="10" width="10.85546875" style="13" customWidth="1"/>
    <col min="11" max="11" width="11.140625" style="13" customWidth="1"/>
    <col min="12" max="12" width="11.5703125" style="13" customWidth="1"/>
    <col min="13" max="13" width="10.85546875" style="13" bestFit="1" customWidth="1"/>
    <col min="14" max="14" width="11.7109375" style="13" bestFit="1" customWidth="1"/>
    <col min="15" max="15" width="11.42578125" style="13" customWidth="1"/>
    <col min="16" max="16" width="13.28515625" style="13" customWidth="1"/>
    <col min="17" max="16384" width="11.42578125" style="13"/>
  </cols>
  <sheetData>
    <row r="3" spans="1:17" ht="28.5" customHeight="1" x14ac:dyDescent="0.2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ht="21" customHeight="1" x14ac:dyDescent="0.2">
      <c r="A4" s="61" t="s">
        <v>112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7" ht="21" x14ac:dyDescent="0.2">
      <c r="A5" s="65" t="s">
        <v>113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7" ht="21" x14ac:dyDescent="0.2">
      <c r="A6" s="33"/>
      <c r="B6" s="33"/>
      <c r="C6" s="33"/>
      <c r="D6" s="67" t="s">
        <v>111</v>
      </c>
      <c r="E6" s="67"/>
      <c r="F6" s="67"/>
      <c r="G6" s="67"/>
      <c r="H6" s="67"/>
      <c r="I6" s="67"/>
      <c r="J6" s="67"/>
      <c r="K6" s="33"/>
      <c r="L6" s="33"/>
      <c r="M6" s="33"/>
      <c r="N6" s="33"/>
      <c r="O6" s="33"/>
      <c r="P6" s="33"/>
    </row>
    <row r="7" spans="1:17" ht="21" customHeight="1" x14ac:dyDescent="0.2">
      <c r="A7" s="54" t="s">
        <v>114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9" spans="1:17" ht="25.5" customHeight="1" x14ac:dyDescent="0.2">
      <c r="A9" s="62" t="s">
        <v>66</v>
      </c>
      <c r="B9" s="63" t="s">
        <v>85</v>
      </c>
      <c r="C9" s="63" t="s">
        <v>84</v>
      </c>
      <c r="D9" s="55" t="s">
        <v>83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  <c r="P9" s="58"/>
    </row>
    <row r="10" spans="1:17" x14ac:dyDescent="0.2">
      <c r="A10" s="62"/>
      <c r="B10" s="64"/>
      <c r="C10" s="64"/>
      <c r="D10" s="15" t="s">
        <v>77</v>
      </c>
      <c r="E10" s="15" t="s">
        <v>78</v>
      </c>
      <c r="F10" s="15" t="s">
        <v>79</v>
      </c>
      <c r="G10" s="15" t="s">
        <v>80</v>
      </c>
      <c r="H10" s="16" t="s">
        <v>81</v>
      </c>
      <c r="I10" s="15" t="s">
        <v>82</v>
      </c>
      <c r="J10" s="16" t="s">
        <v>86</v>
      </c>
      <c r="K10" s="15" t="s">
        <v>87</v>
      </c>
      <c r="L10" s="15" t="s">
        <v>88</v>
      </c>
      <c r="M10" s="15" t="s">
        <v>89</v>
      </c>
      <c r="N10" s="15" t="s">
        <v>90</v>
      </c>
      <c r="O10" s="15" t="s">
        <v>93</v>
      </c>
      <c r="P10" s="15" t="s">
        <v>76</v>
      </c>
    </row>
    <row r="11" spans="1:17" x14ac:dyDescent="0.2">
      <c r="A11" s="17" t="s">
        <v>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7" x14ac:dyDescent="0.2">
      <c r="A12" s="19" t="s">
        <v>1</v>
      </c>
      <c r="B12" s="20">
        <f t="shared" ref="B12:I12" si="0">+B13+B14+B15+B16+B17</f>
        <v>608400624</v>
      </c>
      <c r="C12" s="20">
        <f>+C13+C14+C15+C16+C17</f>
        <v>779262814</v>
      </c>
      <c r="D12" s="20">
        <f t="shared" si="0"/>
        <v>47207336.960000001</v>
      </c>
      <c r="E12" s="20">
        <f t="shared" si="0"/>
        <v>51388280.879999995</v>
      </c>
      <c r="F12" s="20">
        <f t="shared" si="0"/>
        <v>52431537.269999996</v>
      </c>
      <c r="G12" s="20">
        <f t="shared" si="0"/>
        <v>74305724.229999989</v>
      </c>
      <c r="H12" s="21">
        <f t="shared" si="0"/>
        <v>52526503.830000006</v>
      </c>
      <c r="I12" s="20">
        <f t="shared" si="0"/>
        <v>52359733.810000002</v>
      </c>
      <c r="J12" s="20">
        <f t="shared" ref="J12:N12" si="1">+J13+J14+J15+J16+J17</f>
        <v>50470124.350000001</v>
      </c>
      <c r="K12" s="20">
        <f t="shared" si="1"/>
        <v>49632200.079999998</v>
      </c>
      <c r="L12" s="20">
        <f t="shared" si="1"/>
        <v>50556867.950000003</v>
      </c>
      <c r="M12" s="20">
        <f t="shared" si="1"/>
        <v>50094077.840000004</v>
      </c>
      <c r="N12" s="20">
        <f t="shared" si="1"/>
        <v>132921079.07000001</v>
      </c>
      <c r="O12" s="20">
        <f t="shared" ref="O12" si="2">+O13+O14+O15+O16+O17</f>
        <v>92347719.590000004</v>
      </c>
      <c r="P12" s="20">
        <f>+D12+E12+F12+G12+H12+I12+J12+K12+L12+M12+N12+O12</f>
        <v>756241185.86000013</v>
      </c>
    </row>
    <row r="13" spans="1:17" x14ac:dyDescent="0.2">
      <c r="A13" s="22" t="s">
        <v>2</v>
      </c>
      <c r="B13" s="23">
        <v>449571225</v>
      </c>
      <c r="C13" s="23">
        <v>574116060</v>
      </c>
      <c r="D13" s="23">
        <v>39847083.32</v>
      </c>
      <c r="E13" s="23">
        <v>43895614.259999998</v>
      </c>
      <c r="F13" s="23">
        <v>45013982.619999997</v>
      </c>
      <c r="G13" s="23">
        <v>43573763.93</v>
      </c>
      <c r="H13" s="23">
        <v>44659709.289999999</v>
      </c>
      <c r="I13" s="23">
        <v>40679576.82</v>
      </c>
      <c r="J13" s="23">
        <v>42764586.469999999</v>
      </c>
      <c r="K13" s="23">
        <v>41977550</v>
      </c>
      <c r="L13" s="23">
        <v>42852956.909999996</v>
      </c>
      <c r="M13" s="23">
        <v>42444785.210000001</v>
      </c>
      <c r="N13" s="23">
        <v>86645068.390000001</v>
      </c>
      <c r="O13" s="23">
        <v>47953035.229999997</v>
      </c>
      <c r="P13" s="20">
        <f>+D13+E13+F13+G13+H13+I13+J13+K13+L13+M13+N13+O13</f>
        <v>562307712.44999993</v>
      </c>
    </row>
    <row r="14" spans="1:17" x14ac:dyDescent="0.2">
      <c r="A14" s="22" t="s">
        <v>3</v>
      </c>
      <c r="B14" s="23">
        <v>96177699</v>
      </c>
      <c r="C14" s="23">
        <v>127232770</v>
      </c>
      <c r="D14" s="23">
        <v>1325356.1299999999</v>
      </c>
      <c r="E14" s="23">
        <v>1311105.6599999999</v>
      </c>
      <c r="F14" s="23">
        <v>1301234.8799999999</v>
      </c>
      <c r="G14" s="23">
        <v>24570654.370000001</v>
      </c>
      <c r="H14" s="23">
        <v>1741275.84</v>
      </c>
      <c r="I14" s="23">
        <v>5534770.6699999999</v>
      </c>
      <c r="J14" s="23">
        <v>1524276.49</v>
      </c>
      <c r="K14" s="23">
        <v>1292940.6000000001</v>
      </c>
      <c r="L14" s="23">
        <v>1345206.32</v>
      </c>
      <c r="M14" s="23">
        <v>1316717.25</v>
      </c>
      <c r="N14" s="23">
        <v>39885886.420000002</v>
      </c>
      <c r="O14" s="23">
        <v>37939497.240000002</v>
      </c>
      <c r="P14" s="20">
        <f t="shared" ref="P14:P34" si="3">+D14+E14+F14+G14+H14+I14+J14+K14+L14+M14+N14+O14</f>
        <v>119088921.87</v>
      </c>
    </row>
    <row r="15" spans="1:17" x14ac:dyDescent="0.2">
      <c r="A15" s="22" t="s">
        <v>4</v>
      </c>
      <c r="B15" s="23">
        <v>486000</v>
      </c>
      <c r="C15" s="23">
        <v>486000</v>
      </c>
      <c r="D15" s="23">
        <v>40500</v>
      </c>
      <c r="E15" s="23">
        <v>40500</v>
      </c>
      <c r="F15" s="23">
        <v>40500</v>
      </c>
      <c r="G15" s="23">
        <v>40500</v>
      </c>
      <c r="H15" s="23">
        <v>40500</v>
      </c>
      <c r="I15" s="23">
        <v>40500</v>
      </c>
      <c r="J15" s="23">
        <v>0</v>
      </c>
      <c r="K15" s="23">
        <v>13823</v>
      </c>
      <c r="L15" s="23">
        <v>20219.84</v>
      </c>
      <c r="M15" s="23">
        <v>0</v>
      </c>
      <c r="N15" s="23">
        <v>0</v>
      </c>
      <c r="O15" s="23">
        <v>9543.2000000000007</v>
      </c>
      <c r="P15" s="20">
        <f t="shared" si="3"/>
        <v>286586.04000000004</v>
      </c>
      <c r="Q15" s="24"/>
    </row>
    <row r="16" spans="1:17" x14ac:dyDescent="0.2">
      <c r="A16" s="22" t="s">
        <v>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0">
        <f t="shared" si="3"/>
        <v>0</v>
      </c>
    </row>
    <row r="17" spans="1:16" x14ac:dyDescent="0.2">
      <c r="A17" s="22" t="s">
        <v>6</v>
      </c>
      <c r="B17" s="23">
        <v>62165700</v>
      </c>
      <c r="C17" s="23">
        <v>77427984</v>
      </c>
      <c r="D17" s="23">
        <v>5994397.5099999998</v>
      </c>
      <c r="E17" s="23">
        <v>6141060.96</v>
      </c>
      <c r="F17" s="23">
        <v>6075819.7699999996</v>
      </c>
      <c r="G17" s="23">
        <v>6120805.9299999997</v>
      </c>
      <c r="H17" s="23">
        <v>6085018.7000000002</v>
      </c>
      <c r="I17" s="23">
        <v>6104886.3200000003</v>
      </c>
      <c r="J17" s="23">
        <v>6181261.3899999997</v>
      </c>
      <c r="K17" s="23">
        <v>6347886.4800000004</v>
      </c>
      <c r="L17" s="23">
        <v>6338484.8799999999</v>
      </c>
      <c r="M17" s="23">
        <v>6332575.3799999999</v>
      </c>
      <c r="N17" s="23">
        <v>6390124.2599999998</v>
      </c>
      <c r="O17" s="23">
        <v>6445643.9199999999</v>
      </c>
      <c r="P17" s="20">
        <f t="shared" si="3"/>
        <v>74557965.500000015</v>
      </c>
    </row>
    <row r="18" spans="1:16" x14ac:dyDescent="0.2">
      <c r="A18" s="19" t="s">
        <v>7</v>
      </c>
      <c r="B18" s="20">
        <f t="shared" ref="B18:I18" si="4">+B19+B20+B21+B22+B23+B24+B25+B26+B27</f>
        <v>301191569</v>
      </c>
      <c r="C18" s="20">
        <f>+C19+C20+C21+C22+C23+C24+C25+C26+C27</f>
        <v>266378422</v>
      </c>
      <c r="D18" s="20">
        <f t="shared" si="4"/>
        <v>430008.52</v>
      </c>
      <c r="E18" s="20">
        <f t="shared" si="4"/>
        <v>5635998.5599999996</v>
      </c>
      <c r="F18" s="20">
        <f t="shared" si="4"/>
        <v>7719257.3999999994</v>
      </c>
      <c r="G18" s="20">
        <f t="shared" si="4"/>
        <v>13100054.039999999</v>
      </c>
      <c r="H18" s="20">
        <f t="shared" si="4"/>
        <v>6843749.6500000004</v>
      </c>
      <c r="I18" s="20">
        <f t="shared" si="4"/>
        <v>5024408.68</v>
      </c>
      <c r="J18" s="20">
        <f t="shared" ref="J18:N18" si="5">+J19+J20+J21+J22+J23+J24+J25+J26+J27</f>
        <v>10906458.49</v>
      </c>
      <c r="K18" s="20">
        <f t="shared" si="5"/>
        <v>11500022.420000002</v>
      </c>
      <c r="L18" s="20">
        <f t="shared" si="5"/>
        <v>10215479.279999999</v>
      </c>
      <c r="M18" s="20">
        <f t="shared" si="5"/>
        <v>8221033.2999999998</v>
      </c>
      <c r="N18" s="20">
        <f t="shared" si="5"/>
        <v>9990981.5699999984</v>
      </c>
      <c r="O18" s="20">
        <f t="shared" ref="O18" si="6">+O19+O20+O21+O22+O23+O24+O25+O26+O27</f>
        <v>13138191.229999997</v>
      </c>
      <c r="P18" s="20">
        <f t="shared" si="3"/>
        <v>102725643.13999999</v>
      </c>
    </row>
    <row r="19" spans="1:16" x14ac:dyDescent="0.2">
      <c r="A19" s="22" t="s">
        <v>8</v>
      </c>
      <c r="B19" s="23">
        <v>35660000</v>
      </c>
      <c r="C19" s="23">
        <v>39110912.740000002</v>
      </c>
      <c r="D19" s="23">
        <v>430008.52</v>
      </c>
      <c r="E19" s="23">
        <v>2982722.25</v>
      </c>
      <c r="F19" s="23">
        <v>2505715.5699999998</v>
      </c>
      <c r="G19" s="23">
        <v>2277787.65</v>
      </c>
      <c r="H19" s="23">
        <v>3637490.29</v>
      </c>
      <c r="I19" s="23">
        <v>1293403.58</v>
      </c>
      <c r="J19" s="23">
        <v>2568222.61</v>
      </c>
      <c r="K19" s="23">
        <v>2718809.36</v>
      </c>
      <c r="L19" s="23">
        <v>2405269.6</v>
      </c>
      <c r="M19" s="23">
        <v>2595327.7200000002</v>
      </c>
      <c r="N19" s="23">
        <v>3540024.36</v>
      </c>
      <c r="O19" s="23">
        <v>3621514.44</v>
      </c>
      <c r="P19" s="20">
        <f t="shared" si="3"/>
        <v>30576295.950000003</v>
      </c>
    </row>
    <row r="20" spans="1:16" x14ac:dyDescent="0.2">
      <c r="A20" s="22" t="s">
        <v>9</v>
      </c>
      <c r="B20" s="23">
        <v>3840000</v>
      </c>
      <c r="C20" s="23">
        <v>5840000</v>
      </c>
      <c r="D20" s="23">
        <v>0</v>
      </c>
      <c r="E20" s="23">
        <v>131923.93</v>
      </c>
      <c r="F20" s="23">
        <v>364072.34</v>
      </c>
      <c r="G20" s="23">
        <v>43770.99</v>
      </c>
      <c r="H20" s="23">
        <v>9108.1299999999992</v>
      </c>
      <c r="I20" s="23">
        <v>8944.9</v>
      </c>
      <c r="J20" s="23">
        <v>102221.75999999999</v>
      </c>
      <c r="K20" s="23">
        <v>687482.38</v>
      </c>
      <c r="L20" s="23">
        <v>63142.71</v>
      </c>
      <c r="M20" s="23">
        <v>304268.09999999998</v>
      </c>
      <c r="N20" s="23">
        <v>113616.9</v>
      </c>
      <c r="O20" s="23">
        <v>217778.93</v>
      </c>
      <c r="P20" s="20">
        <f t="shared" si="3"/>
        <v>2046331.07</v>
      </c>
    </row>
    <row r="21" spans="1:16" x14ac:dyDescent="0.2">
      <c r="A21" s="22" t="s">
        <v>10</v>
      </c>
      <c r="B21" s="23">
        <v>13725000</v>
      </c>
      <c r="C21" s="23">
        <v>14233543.800000001</v>
      </c>
      <c r="D21" s="23">
        <v>0</v>
      </c>
      <c r="E21" s="23">
        <v>721150</v>
      </c>
      <c r="F21" s="23">
        <v>1178700</v>
      </c>
      <c r="G21" s="23">
        <v>795900</v>
      </c>
      <c r="H21" s="23">
        <v>133500</v>
      </c>
      <c r="I21" s="23">
        <v>593000</v>
      </c>
      <c r="J21" s="23">
        <v>1393000</v>
      </c>
      <c r="K21" s="23">
        <v>945700</v>
      </c>
      <c r="L21" s="23">
        <v>965021.2</v>
      </c>
      <c r="M21" s="23">
        <v>809750</v>
      </c>
      <c r="N21" s="23">
        <v>812300</v>
      </c>
      <c r="O21" s="23">
        <v>824593.8</v>
      </c>
      <c r="P21" s="20">
        <f t="shared" si="3"/>
        <v>9172615</v>
      </c>
    </row>
    <row r="22" spans="1:16" x14ac:dyDescent="0.2">
      <c r="A22" s="22" t="s">
        <v>11</v>
      </c>
      <c r="B22" s="23">
        <v>4445048</v>
      </c>
      <c r="C22" s="23">
        <v>3173901.67</v>
      </c>
      <c r="D22" s="23">
        <v>0</v>
      </c>
      <c r="E22" s="23">
        <v>0</v>
      </c>
      <c r="F22" s="23">
        <v>68585.259999999995</v>
      </c>
      <c r="G22" s="23">
        <v>18604</v>
      </c>
      <c r="H22" s="23">
        <v>35243</v>
      </c>
      <c r="I22" s="23">
        <v>32443.74</v>
      </c>
      <c r="J22" s="23">
        <v>75191.95</v>
      </c>
      <c r="K22" s="23">
        <v>68588.399999999994</v>
      </c>
      <c r="L22" s="23">
        <v>-3570.73</v>
      </c>
      <c r="M22" s="23">
        <v>16329.3</v>
      </c>
      <c r="N22" s="23">
        <v>167841.38</v>
      </c>
      <c r="O22" s="23">
        <v>41853.67</v>
      </c>
      <c r="P22" s="20">
        <f t="shared" si="3"/>
        <v>521109.97</v>
      </c>
    </row>
    <row r="23" spans="1:16" x14ac:dyDescent="0.2">
      <c r="A23" s="22" t="s">
        <v>12</v>
      </c>
      <c r="B23" s="23">
        <v>38090000</v>
      </c>
      <c r="C23" s="23">
        <v>34913577.090000004</v>
      </c>
      <c r="D23" s="23">
        <v>0</v>
      </c>
      <c r="E23" s="23">
        <v>928533.95</v>
      </c>
      <c r="F23" s="23">
        <v>2375487.6800000002</v>
      </c>
      <c r="G23" s="23">
        <v>2475026.21</v>
      </c>
      <c r="H23" s="23">
        <v>2971104.9</v>
      </c>
      <c r="I23" s="23">
        <v>1234953.03</v>
      </c>
      <c r="J23" s="23">
        <v>859135.51</v>
      </c>
      <c r="K23" s="23">
        <v>2912691.31</v>
      </c>
      <c r="L23" s="23">
        <v>3098789.08</v>
      </c>
      <c r="M23" s="23">
        <v>1809736.69</v>
      </c>
      <c r="N23" s="23">
        <v>1152637.83</v>
      </c>
      <c r="O23" s="23">
        <v>3764806.93</v>
      </c>
      <c r="P23" s="20">
        <f t="shared" si="3"/>
        <v>23582903.120000005</v>
      </c>
    </row>
    <row r="24" spans="1:16" x14ac:dyDescent="0.2">
      <c r="A24" s="22" t="s">
        <v>13</v>
      </c>
      <c r="B24" s="23">
        <v>5100000</v>
      </c>
      <c r="C24" s="23">
        <v>6898000</v>
      </c>
      <c r="D24" s="23">
        <v>0</v>
      </c>
      <c r="E24" s="23">
        <v>0</v>
      </c>
      <c r="F24" s="23">
        <v>0</v>
      </c>
      <c r="G24" s="23">
        <v>14330.35</v>
      </c>
      <c r="H24" s="23">
        <v>0</v>
      </c>
      <c r="I24" s="23">
        <v>222091.5</v>
      </c>
      <c r="J24" s="23">
        <v>2764775.39</v>
      </c>
      <c r="K24" s="23">
        <v>0</v>
      </c>
      <c r="L24" s="23">
        <v>402538.13</v>
      </c>
      <c r="M24" s="23">
        <v>0</v>
      </c>
      <c r="N24" s="23">
        <v>1332905.49</v>
      </c>
      <c r="O24" s="23">
        <v>78255.34</v>
      </c>
      <c r="P24" s="20">
        <f t="shared" si="3"/>
        <v>4814896.2</v>
      </c>
    </row>
    <row r="25" spans="1:16" x14ac:dyDescent="0.2">
      <c r="A25" s="22" t="s">
        <v>14</v>
      </c>
      <c r="B25" s="23">
        <v>36560000</v>
      </c>
      <c r="C25" s="23">
        <v>29963870.18</v>
      </c>
      <c r="D25" s="23">
        <v>0</v>
      </c>
      <c r="E25" s="23">
        <v>0</v>
      </c>
      <c r="F25" s="23">
        <v>303280.59999999998</v>
      </c>
      <c r="G25" s="23">
        <v>2142428.6800000002</v>
      </c>
      <c r="H25" s="23">
        <v>61691.3</v>
      </c>
      <c r="I25" s="23">
        <v>140908.28</v>
      </c>
      <c r="J25" s="23">
        <v>537843.1</v>
      </c>
      <c r="K25" s="23">
        <v>2229418.2200000002</v>
      </c>
      <c r="L25" s="23">
        <v>356079.01</v>
      </c>
      <c r="M25" s="23">
        <v>558370.39</v>
      </c>
      <c r="N25" s="23">
        <v>1415150.32</v>
      </c>
      <c r="O25" s="23">
        <v>2090228.38</v>
      </c>
      <c r="P25" s="20">
        <f t="shared" si="3"/>
        <v>9835398.2799999993</v>
      </c>
    </row>
    <row r="26" spans="1:16" x14ac:dyDescent="0.2">
      <c r="A26" s="22" t="s">
        <v>15</v>
      </c>
      <c r="B26" s="23">
        <v>156871521</v>
      </c>
      <c r="C26" s="23">
        <v>110413440.81999999</v>
      </c>
      <c r="D26" s="23">
        <v>0</v>
      </c>
      <c r="E26" s="23">
        <v>750803.37</v>
      </c>
      <c r="F26" s="23">
        <v>862808.96</v>
      </c>
      <c r="G26" s="23">
        <v>5326826.17</v>
      </c>
      <c r="H26" s="23">
        <v>-19822.37</v>
      </c>
      <c r="I26" s="23">
        <v>1394823.75</v>
      </c>
      <c r="J26" s="23">
        <v>2600093.19</v>
      </c>
      <c r="K26" s="23">
        <v>1877987.23</v>
      </c>
      <c r="L26" s="23">
        <v>2529631.16</v>
      </c>
      <c r="M26" s="23">
        <v>1779414.47</v>
      </c>
      <c r="N26" s="23">
        <v>1447000.09</v>
      </c>
      <c r="O26" s="23">
        <v>2319955.04</v>
      </c>
      <c r="P26" s="20">
        <f t="shared" si="3"/>
        <v>20869521.059999999</v>
      </c>
    </row>
    <row r="27" spans="1:16" x14ac:dyDescent="0.2">
      <c r="A27" s="22" t="s">
        <v>16</v>
      </c>
      <c r="B27" s="23">
        <v>6900000</v>
      </c>
      <c r="C27" s="23">
        <v>21831175.699999999</v>
      </c>
      <c r="D27" s="23">
        <v>0</v>
      </c>
      <c r="E27" s="23">
        <v>120865.06</v>
      </c>
      <c r="F27" s="23">
        <v>60606.99</v>
      </c>
      <c r="G27" s="23">
        <v>5379.99</v>
      </c>
      <c r="H27" s="23">
        <v>15434.4</v>
      </c>
      <c r="I27" s="23">
        <v>103839.9</v>
      </c>
      <c r="J27" s="23">
        <v>5974.98</v>
      </c>
      <c r="K27" s="23">
        <v>59345.52</v>
      </c>
      <c r="L27" s="23">
        <v>398579.12</v>
      </c>
      <c r="M27" s="23">
        <v>347836.63</v>
      </c>
      <c r="N27" s="23">
        <v>9505.2000000000007</v>
      </c>
      <c r="O27" s="23">
        <v>179204.7</v>
      </c>
      <c r="P27" s="20">
        <f t="shared" si="3"/>
        <v>1306572.4899999998</v>
      </c>
    </row>
    <row r="28" spans="1:16" x14ac:dyDescent="0.2">
      <c r="A28" s="19" t="s">
        <v>17</v>
      </c>
      <c r="B28" s="20">
        <f>+B29+B30+B31+B32+B33+B34+B35+B36+B37</f>
        <v>255415500</v>
      </c>
      <c r="C28" s="20">
        <f>+C29+C30+C31+C32+C33+C34+C35+C36+C37</f>
        <v>477408351</v>
      </c>
      <c r="D28" s="20">
        <v>0</v>
      </c>
      <c r="E28" s="20">
        <f t="shared" ref="E28:N28" si="7">+E29+E30+E31+E32+E33+E34+E35+E36+E37</f>
        <v>3670772.37</v>
      </c>
      <c r="F28" s="20">
        <f t="shared" si="7"/>
        <v>17017574.489999998</v>
      </c>
      <c r="G28" s="20">
        <f t="shared" si="7"/>
        <v>18524647.510000002</v>
      </c>
      <c r="H28" s="20">
        <f t="shared" si="7"/>
        <v>8909153.8499999996</v>
      </c>
      <c r="I28" s="20">
        <f t="shared" si="7"/>
        <v>9671091.1099999994</v>
      </c>
      <c r="J28" s="20">
        <f t="shared" si="7"/>
        <v>12498131.350000001</v>
      </c>
      <c r="K28" s="20">
        <f t="shared" si="7"/>
        <v>8720195.1999999993</v>
      </c>
      <c r="L28" s="20">
        <f t="shared" si="7"/>
        <v>1461898.2799999998</v>
      </c>
      <c r="M28" s="20">
        <f t="shared" si="7"/>
        <v>9071313.3699999992</v>
      </c>
      <c r="N28" s="20">
        <f t="shared" si="7"/>
        <v>5660328.6600000001</v>
      </c>
      <c r="O28" s="20">
        <f t="shared" ref="O28" si="8">+O29+O30+O31+O32+O33+O34+O35+O36+O37</f>
        <v>18239430.240000002</v>
      </c>
      <c r="P28" s="20">
        <f t="shared" si="3"/>
        <v>113444536.43000001</v>
      </c>
    </row>
    <row r="29" spans="1:16" x14ac:dyDescent="0.2">
      <c r="A29" s="22" t="s">
        <v>18</v>
      </c>
      <c r="B29" s="23">
        <v>115640500</v>
      </c>
      <c r="C29" s="23">
        <v>176859864.19</v>
      </c>
      <c r="D29" s="23">
        <v>0</v>
      </c>
      <c r="E29" s="23">
        <v>2830609.44</v>
      </c>
      <c r="F29" s="23">
        <v>14358607.529999999</v>
      </c>
      <c r="G29" s="23">
        <v>8150810.9299999997</v>
      </c>
      <c r="H29" s="23">
        <v>4135760.29</v>
      </c>
      <c r="I29" s="23">
        <v>4615392.3099999996</v>
      </c>
      <c r="J29" s="23">
        <v>4415823.8099999996</v>
      </c>
      <c r="K29" s="23">
        <v>2494300.98</v>
      </c>
      <c r="L29" s="23">
        <v>1032273.88</v>
      </c>
      <c r="M29" s="23">
        <v>3889957.29</v>
      </c>
      <c r="N29" s="23">
        <v>1461958.19</v>
      </c>
      <c r="O29" s="23">
        <v>12706031.380000001</v>
      </c>
      <c r="P29" s="20">
        <f t="shared" si="3"/>
        <v>60091526.030000001</v>
      </c>
    </row>
    <row r="30" spans="1:16" x14ac:dyDescent="0.2">
      <c r="A30" s="22" t="s">
        <v>19</v>
      </c>
      <c r="B30" s="23">
        <v>9510000</v>
      </c>
      <c r="C30" s="23">
        <v>44090000</v>
      </c>
      <c r="D30" s="23">
        <v>0</v>
      </c>
      <c r="E30" s="23">
        <v>770654.69</v>
      </c>
      <c r="F30" s="23">
        <v>249189</v>
      </c>
      <c r="G30" s="23">
        <v>0</v>
      </c>
      <c r="H30" s="23">
        <v>24721.759999999998</v>
      </c>
      <c r="I30" s="23">
        <v>165200</v>
      </c>
      <c r="J30" s="23">
        <v>71024</v>
      </c>
      <c r="K30" s="23">
        <v>2695</v>
      </c>
      <c r="L30" s="23">
        <v>955</v>
      </c>
      <c r="M30" s="23">
        <v>383</v>
      </c>
      <c r="N30" s="23">
        <v>7229.47</v>
      </c>
      <c r="O30" s="23">
        <v>0</v>
      </c>
      <c r="P30" s="20">
        <f t="shared" si="3"/>
        <v>1292051.92</v>
      </c>
    </row>
    <row r="31" spans="1:16" x14ac:dyDescent="0.2">
      <c r="A31" s="22" t="s">
        <v>20</v>
      </c>
      <c r="B31" s="23">
        <v>9137500</v>
      </c>
      <c r="C31" s="23">
        <v>16050951.699999999</v>
      </c>
      <c r="D31" s="23">
        <v>0</v>
      </c>
      <c r="E31" s="23">
        <v>59538.080000000002</v>
      </c>
      <c r="F31" s="23">
        <v>67393.919999999998</v>
      </c>
      <c r="G31" s="23">
        <v>5759.14</v>
      </c>
      <c r="H31" s="23">
        <v>113002.42</v>
      </c>
      <c r="I31" s="23">
        <v>221250.4</v>
      </c>
      <c r="J31" s="23">
        <v>242031.61</v>
      </c>
      <c r="K31" s="23">
        <v>380109.32</v>
      </c>
      <c r="L31" s="23">
        <v>1062</v>
      </c>
      <c r="M31" s="23">
        <v>265.5</v>
      </c>
      <c r="N31" s="23">
        <v>259554.55</v>
      </c>
      <c r="O31" s="23">
        <v>7510</v>
      </c>
      <c r="P31" s="20">
        <f t="shared" si="3"/>
        <v>1357476.94</v>
      </c>
    </row>
    <row r="32" spans="1:16" x14ac:dyDescent="0.2">
      <c r="A32" s="22" t="s">
        <v>21</v>
      </c>
      <c r="B32" s="23">
        <v>14000000</v>
      </c>
      <c r="C32" s="23">
        <v>46028879.340000004</v>
      </c>
      <c r="D32" s="23">
        <v>0</v>
      </c>
      <c r="E32" s="23">
        <v>0</v>
      </c>
      <c r="F32" s="23">
        <v>5663.95</v>
      </c>
      <c r="G32" s="23">
        <v>1999277.84</v>
      </c>
      <c r="H32" s="23">
        <v>3394800.36</v>
      </c>
      <c r="I32" s="23">
        <v>0</v>
      </c>
      <c r="J32" s="23">
        <v>1447882.61</v>
      </c>
      <c r="K32" s="23">
        <v>128972.5</v>
      </c>
      <c r="L32" s="23">
        <v>13761.91</v>
      </c>
      <c r="M32" s="23">
        <v>259850.33</v>
      </c>
      <c r="N32" s="23">
        <v>49347.68</v>
      </c>
      <c r="O32" s="23">
        <v>232361.13</v>
      </c>
      <c r="P32" s="20">
        <f t="shared" si="3"/>
        <v>7531918.3100000005</v>
      </c>
    </row>
    <row r="33" spans="1:16" x14ac:dyDescent="0.2">
      <c r="A33" s="22" t="s">
        <v>22</v>
      </c>
      <c r="B33" s="23">
        <v>4395000</v>
      </c>
      <c r="C33" s="23">
        <v>6322327.2999999998</v>
      </c>
      <c r="D33" s="23">
        <v>0</v>
      </c>
      <c r="E33" s="23">
        <v>3894</v>
      </c>
      <c r="F33" s="23">
        <v>261272.19</v>
      </c>
      <c r="G33" s="23">
        <v>14716.91</v>
      </c>
      <c r="H33" s="23">
        <v>218278.49</v>
      </c>
      <c r="I33" s="23">
        <v>6372.9</v>
      </c>
      <c r="J33" s="23">
        <v>92755.520000000004</v>
      </c>
      <c r="K33" s="23">
        <v>412764.3</v>
      </c>
      <c r="L33" s="23">
        <v>10429.950000000001</v>
      </c>
      <c r="M33" s="23">
        <v>200949.01</v>
      </c>
      <c r="N33" s="23">
        <v>42059.25</v>
      </c>
      <c r="O33" s="23">
        <v>154345.45000000001</v>
      </c>
      <c r="P33" s="20">
        <f t="shared" si="3"/>
        <v>1417837.97</v>
      </c>
    </row>
    <row r="34" spans="1:16" x14ac:dyDescent="0.2">
      <c r="A34" s="22" t="s">
        <v>23</v>
      </c>
      <c r="B34" s="23">
        <v>2880000</v>
      </c>
      <c r="C34" s="23">
        <v>3506583.84</v>
      </c>
      <c r="D34" s="23">
        <v>0</v>
      </c>
      <c r="E34" s="23">
        <v>0</v>
      </c>
      <c r="F34" s="23">
        <v>32784.71</v>
      </c>
      <c r="G34" s="23">
        <v>4037</v>
      </c>
      <c r="H34" s="23">
        <v>12179.74</v>
      </c>
      <c r="I34" s="23">
        <v>8948.99</v>
      </c>
      <c r="J34" s="23">
        <v>134520</v>
      </c>
      <c r="K34" s="23">
        <v>474173.1</v>
      </c>
      <c r="L34" s="23">
        <v>0</v>
      </c>
      <c r="M34" s="23">
        <v>0</v>
      </c>
      <c r="N34" s="23">
        <v>103094.7</v>
      </c>
      <c r="O34" s="23">
        <v>41802.800000000003</v>
      </c>
      <c r="P34" s="20">
        <f t="shared" si="3"/>
        <v>811541.04</v>
      </c>
    </row>
    <row r="35" spans="1:16" x14ac:dyDescent="0.2">
      <c r="A35" s="22" t="s">
        <v>24</v>
      </c>
      <c r="B35" s="23">
        <v>20500000</v>
      </c>
      <c r="C35" s="23">
        <v>43837248.43</v>
      </c>
      <c r="D35" s="23">
        <v>0</v>
      </c>
      <c r="E35" s="23">
        <v>0</v>
      </c>
      <c r="F35" s="23">
        <v>1548686.66</v>
      </c>
      <c r="G35" s="23">
        <v>3104435.4</v>
      </c>
      <c r="H35" s="23">
        <v>44401.919999999998</v>
      </c>
      <c r="I35" s="23">
        <v>156820.5</v>
      </c>
      <c r="J35" s="23">
        <v>3680206</v>
      </c>
      <c r="K35" s="23">
        <v>2237103.4</v>
      </c>
      <c r="L35" s="23">
        <v>139705.19</v>
      </c>
      <c r="M35" s="23">
        <v>3096080</v>
      </c>
      <c r="N35" s="23">
        <v>1894497.75</v>
      </c>
      <c r="O35" s="23">
        <v>1171388.6299999999</v>
      </c>
      <c r="P35" s="20">
        <f t="shared" ref="P35:P84" si="9">+D35+E35+F35+G35+H35+I35+J35+K35+L35+M35+N35+O35</f>
        <v>17073325.449999999</v>
      </c>
    </row>
    <row r="36" spans="1:16" x14ac:dyDescent="0.2">
      <c r="A36" s="22" t="s">
        <v>25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0">
        <f t="shared" si="9"/>
        <v>0</v>
      </c>
    </row>
    <row r="37" spans="1:16" x14ac:dyDescent="0.2">
      <c r="A37" s="22" t="s">
        <v>26</v>
      </c>
      <c r="B37" s="23">
        <v>79352500</v>
      </c>
      <c r="C37" s="23">
        <v>140712496.19999999</v>
      </c>
      <c r="D37" s="23">
        <v>0</v>
      </c>
      <c r="E37" s="23">
        <v>6076.16</v>
      </c>
      <c r="F37" s="23">
        <v>493976.53</v>
      </c>
      <c r="G37" s="23">
        <v>5245610.29</v>
      </c>
      <c r="H37" s="23">
        <v>966008.87</v>
      </c>
      <c r="I37" s="23">
        <v>4497106.01</v>
      </c>
      <c r="J37" s="23">
        <v>2413887.7999999998</v>
      </c>
      <c r="K37" s="23">
        <v>2590076.6</v>
      </c>
      <c r="L37" s="23">
        <v>263710.34999999998</v>
      </c>
      <c r="M37" s="23">
        <v>1623828.24</v>
      </c>
      <c r="N37" s="23">
        <v>1842587.07</v>
      </c>
      <c r="O37" s="23">
        <v>3925990.85</v>
      </c>
      <c r="P37" s="20">
        <f t="shared" si="9"/>
        <v>23868858.77</v>
      </c>
    </row>
    <row r="38" spans="1:16" x14ac:dyDescent="0.2">
      <c r="A38" s="19" t="s">
        <v>27</v>
      </c>
      <c r="B38" s="20">
        <f>+B39+B40+B41+B42+B43+B44+B45+B46</f>
        <v>100610748</v>
      </c>
      <c r="C38" s="20">
        <f>+C39+C40+C41+C42+C43+C44+C45+C46</f>
        <v>100610748</v>
      </c>
      <c r="D38" s="20">
        <v>0</v>
      </c>
      <c r="E38" s="20">
        <v>0</v>
      </c>
      <c r="F38" s="20">
        <f>+F39+F40</f>
        <v>10043316.119999999</v>
      </c>
      <c r="G38" s="20">
        <f>+G39+G40</f>
        <v>17343333.300000001</v>
      </c>
      <c r="H38" s="20">
        <f>+H39+H40</f>
        <v>10487083.300000001</v>
      </c>
      <c r="I38" s="20">
        <f>+I39+I40</f>
        <v>788500</v>
      </c>
      <c r="J38" s="20">
        <f>+J39+J40</f>
        <v>14807499.960000001</v>
      </c>
      <c r="K38" s="20">
        <f t="shared" ref="K38:N38" si="10">+K39+K40</f>
        <v>7827083.3099999996</v>
      </c>
      <c r="L38" s="20">
        <f t="shared" si="10"/>
        <v>7403749.9699999997</v>
      </c>
      <c r="M38" s="20">
        <f t="shared" si="10"/>
        <v>8777066.1300000008</v>
      </c>
      <c r="N38" s="20">
        <f t="shared" si="10"/>
        <v>9055921.3000000007</v>
      </c>
      <c r="O38" s="20">
        <f t="shared" ref="O38" si="11">+O39+O40</f>
        <v>7340416.6399999997</v>
      </c>
      <c r="P38" s="20">
        <f t="shared" si="9"/>
        <v>93873970.030000001</v>
      </c>
    </row>
    <row r="39" spans="1:16" x14ac:dyDescent="0.2">
      <c r="A39" s="22" t="s">
        <v>28</v>
      </c>
      <c r="B39" s="23">
        <v>100610748</v>
      </c>
      <c r="C39" s="23">
        <v>100610748</v>
      </c>
      <c r="D39" s="23">
        <v>0</v>
      </c>
      <c r="E39" s="23">
        <v>0</v>
      </c>
      <c r="F39" s="23">
        <v>10043316.119999999</v>
      </c>
      <c r="G39" s="23">
        <v>17343333.300000001</v>
      </c>
      <c r="H39" s="23">
        <v>10487083.300000001</v>
      </c>
      <c r="I39" s="23">
        <v>788500</v>
      </c>
      <c r="J39" s="23">
        <v>14807499.960000001</v>
      </c>
      <c r="K39" s="23">
        <v>7827083.3099999996</v>
      </c>
      <c r="L39" s="23">
        <v>7403749.9699999997</v>
      </c>
      <c r="M39" s="23">
        <v>8777066.1300000008</v>
      </c>
      <c r="N39" s="23">
        <v>9055921.3000000007</v>
      </c>
      <c r="O39" s="23">
        <v>7340416.6399999997</v>
      </c>
      <c r="P39" s="20">
        <f t="shared" si="9"/>
        <v>93873970.030000001</v>
      </c>
    </row>
    <row r="40" spans="1:16" x14ac:dyDescent="0.2">
      <c r="A40" s="22" t="s">
        <v>29</v>
      </c>
      <c r="B40" s="23">
        <v>0</v>
      </c>
      <c r="C40" s="23">
        <f>+C41+C42+C43+C44+C45+C46</f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0">
        <f t="shared" si="9"/>
        <v>0</v>
      </c>
    </row>
    <row r="41" spans="1:16" x14ac:dyDescent="0.2">
      <c r="A41" s="22" t="s">
        <v>30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0">
        <f t="shared" si="9"/>
        <v>0</v>
      </c>
    </row>
    <row r="42" spans="1:16" x14ac:dyDescent="0.2">
      <c r="A42" s="22" t="s">
        <v>31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0">
        <f t="shared" si="9"/>
        <v>0</v>
      </c>
    </row>
    <row r="43" spans="1:16" x14ac:dyDescent="0.2">
      <c r="A43" s="22" t="s">
        <v>32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0">
        <f t="shared" si="9"/>
        <v>0</v>
      </c>
    </row>
    <row r="44" spans="1:16" x14ac:dyDescent="0.2">
      <c r="A44" s="22" t="s">
        <v>33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0">
        <f t="shared" si="9"/>
        <v>0</v>
      </c>
    </row>
    <row r="45" spans="1:16" x14ac:dyDescent="0.2">
      <c r="A45" s="22" t="s">
        <v>34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0">
        <f t="shared" si="9"/>
        <v>0</v>
      </c>
    </row>
    <row r="46" spans="1:16" x14ac:dyDescent="0.2">
      <c r="A46" s="22" t="s">
        <v>35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0">
        <f t="shared" si="9"/>
        <v>0</v>
      </c>
    </row>
    <row r="47" spans="1:16" x14ac:dyDescent="0.2">
      <c r="A47" s="19" t="s">
        <v>36</v>
      </c>
      <c r="B47" s="20">
        <v>0</v>
      </c>
      <c r="C47" s="20">
        <f>+C48</f>
        <v>35564000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f>+O48</f>
        <v>35420000</v>
      </c>
      <c r="P47" s="20">
        <f t="shared" si="9"/>
        <v>35420000</v>
      </c>
    </row>
    <row r="48" spans="1:16" x14ac:dyDescent="0.2">
      <c r="A48" s="22" t="s">
        <v>37</v>
      </c>
      <c r="B48" s="23">
        <v>0</v>
      </c>
      <c r="C48" s="23">
        <v>35564000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35420000</v>
      </c>
      <c r="P48" s="20">
        <f t="shared" si="9"/>
        <v>35420000</v>
      </c>
    </row>
    <row r="49" spans="1:16" x14ac:dyDescent="0.2">
      <c r="A49" s="22" t="s">
        <v>38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0">
        <f t="shared" si="9"/>
        <v>0</v>
      </c>
    </row>
    <row r="50" spans="1:16" x14ac:dyDescent="0.2">
      <c r="A50" s="22" t="s">
        <v>39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0">
        <f t="shared" si="9"/>
        <v>0</v>
      </c>
    </row>
    <row r="51" spans="1:16" x14ac:dyDescent="0.2">
      <c r="A51" s="22" t="s">
        <v>40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0">
        <f t="shared" si="9"/>
        <v>0</v>
      </c>
    </row>
    <row r="52" spans="1:16" x14ac:dyDescent="0.2">
      <c r="A52" s="22" t="s">
        <v>41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0">
        <f t="shared" si="9"/>
        <v>0</v>
      </c>
    </row>
    <row r="53" spans="1:16" x14ac:dyDescent="0.2">
      <c r="A53" s="22" t="s">
        <v>42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0">
        <f t="shared" si="9"/>
        <v>0</v>
      </c>
    </row>
    <row r="54" spans="1:16" x14ac:dyDescent="0.2">
      <c r="A54" s="19" t="s">
        <v>43</v>
      </c>
      <c r="B54" s="20">
        <f>+B55+B56+B57+B58+B59+B60+B61+B62</f>
        <v>74735000</v>
      </c>
      <c r="C54" s="20">
        <f>+C55+C56+C57+C58+C59+C60+C61+C62+C63</f>
        <v>175582179</v>
      </c>
      <c r="D54" s="20">
        <f>+D55</f>
        <v>0</v>
      </c>
      <c r="E54" s="20">
        <f>+E55</f>
        <v>356548.72</v>
      </c>
      <c r="F54" s="20">
        <f>+F55+F56+F57+F58+F59+F60+F61+F62+F63</f>
        <v>464291.33999999997</v>
      </c>
      <c r="G54" s="20">
        <f>+G55+G56+G57+G58+G59+G60+G61+G62+G63</f>
        <v>1824650</v>
      </c>
      <c r="H54" s="20">
        <f>+H55+H56+H57+H58+H59+H60+H61+H62+H63</f>
        <v>25149.83</v>
      </c>
      <c r="I54" s="20">
        <f>+I55+I56+I57+I58+I59+I60+I61+I62+I63</f>
        <v>0</v>
      </c>
      <c r="J54" s="20">
        <f>+J55+J56+J57+J58+J59+J60+J61+J62+J63</f>
        <v>232360</v>
      </c>
      <c r="K54" s="20">
        <f t="shared" ref="K54:N54" si="12">+K55+K56+K57+K58+K59+K60+K61+K62+K63</f>
        <v>3430676.22</v>
      </c>
      <c r="L54" s="20">
        <f t="shared" si="12"/>
        <v>1075415</v>
      </c>
      <c r="M54" s="20">
        <f t="shared" si="12"/>
        <v>0</v>
      </c>
      <c r="N54" s="20">
        <f t="shared" si="12"/>
        <v>3012292.38</v>
      </c>
      <c r="O54" s="20">
        <f t="shared" ref="O54" si="13">+O55+O56+O57+O58+O59+O60+O61+O62+O63</f>
        <v>1420305.22</v>
      </c>
      <c r="P54" s="20">
        <f t="shared" si="9"/>
        <v>11841688.710000001</v>
      </c>
    </row>
    <row r="55" spans="1:16" x14ac:dyDescent="0.2">
      <c r="A55" s="22" t="s">
        <v>44</v>
      </c>
      <c r="B55" s="23">
        <v>18350000</v>
      </c>
      <c r="C55" s="23">
        <v>70726097</v>
      </c>
      <c r="D55" s="23">
        <v>0</v>
      </c>
      <c r="E55" s="23">
        <v>356548.72</v>
      </c>
      <c r="F55" s="23">
        <v>229356.6</v>
      </c>
      <c r="G55" s="23">
        <v>120000</v>
      </c>
      <c r="H55" s="23">
        <v>0</v>
      </c>
      <c r="I55" s="23">
        <v>0</v>
      </c>
      <c r="J55" s="23">
        <v>0</v>
      </c>
      <c r="K55" s="23">
        <v>3426900.22</v>
      </c>
      <c r="L55" s="23">
        <v>348480.04</v>
      </c>
      <c r="M55" s="23">
        <v>0</v>
      </c>
      <c r="N55" s="23">
        <v>1755894.88</v>
      </c>
      <c r="O55" s="23">
        <v>1287404.78</v>
      </c>
      <c r="P55" s="20">
        <f t="shared" si="9"/>
        <v>7524585.2400000002</v>
      </c>
    </row>
    <row r="56" spans="1:16" x14ac:dyDescent="0.2">
      <c r="A56" s="22" t="s">
        <v>45</v>
      </c>
      <c r="B56" s="23">
        <v>2735000</v>
      </c>
      <c r="C56" s="23">
        <v>25955000</v>
      </c>
      <c r="D56" s="23">
        <v>0</v>
      </c>
      <c r="E56" s="23">
        <v>0</v>
      </c>
      <c r="F56" s="23">
        <v>0</v>
      </c>
      <c r="G56" s="23">
        <v>1345250</v>
      </c>
      <c r="H56" s="23">
        <v>0</v>
      </c>
      <c r="I56" s="23">
        <v>0</v>
      </c>
      <c r="J56" s="23">
        <v>210630</v>
      </c>
      <c r="K56" s="23">
        <v>3776</v>
      </c>
      <c r="L56" s="23">
        <v>0</v>
      </c>
      <c r="M56" s="23">
        <v>0</v>
      </c>
      <c r="N56" s="23">
        <v>0</v>
      </c>
      <c r="O56" s="23">
        <v>0</v>
      </c>
      <c r="P56" s="20">
        <f t="shared" si="9"/>
        <v>1559656</v>
      </c>
    </row>
    <row r="57" spans="1:16" x14ac:dyDescent="0.2">
      <c r="A57" s="22" t="s">
        <v>46</v>
      </c>
      <c r="B57" s="23">
        <v>145000</v>
      </c>
      <c r="C57" s="23">
        <v>3171000</v>
      </c>
      <c r="D57" s="23">
        <v>0</v>
      </c>
      <c r="E57" s="23">
        <v>0</v>
      </c>
      <c r="F57" s="23">
        <v>0</v>
      </c>
      <c r="G57" s="23">
        <v>0</v>
      </c>
      <c r="H57" s="23">
        <v>25149.83</v>
      </c>
      <c r="I57" s="23">
        <v>0</v>
      </c>
      <c r="J57" s="23">
        <v>21730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0">
        <f t="shared" si="9"/>
        <v>46879.83</v>
      </c>
    </row>
    <row r="58" spans="1:16" x14ac:dyDescent="0.2">
      <c r="A58" s="22" t="s">
        <v>47</v>
      </c>
      <c r="B58" s="23">
        <v>15100000</v>
      </c>
      <c r="C58" s="23">
        <v>31750000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0">
        <f t="shared" si="9"/>
        <v>0</v>
      </c>
    </row>
    <row r="59" spans="1:16" x14ac:dyDescent="0.2">
      <c r="A59" s="22" t="s">
        <v>48</v>
      </c>
      <c r="B59" s="23">
        <v>25805000</v>
      </c>
      <c r="C59" s="23">
        <v>21438082</v>
      </c>
      <c r="D59" s="23">
        <v>0</v>
      </c>
      <c r="E59" s="23">
        <v>0</v>
      </c>
      <c r="F59" s="23">
        <v>198354.74</v>
      </c>
      <c r="G59" s="23">
        <v>-140600</v>
      </c>
      <c r="H59" s="23">
        <v>0</v>
      </c>
      <c r="I59" s="23">
        <v>0</v>
      </c>
      <c r="J59" s="23">
        <v>0</v>
      </c>
      <c r="K59" s="23">
        <v>0</v>
      </c>
      <c r="L59" s="23">
        <v>726934.96</v>
      </c>
      <c r="M59" s="23">
        <v>0</v>
      </c>
      <c r="N59" s="23">
        <v>236955.8</v>
      </c>
      <c r="O59" s="23">
        <v>132900.44</v>
      </c>
      <c r="P59" s="20">
        <f t="shared" si="9"/>
        <v>1154545.94</v>
      </c>
    </row>
    <row r="60" spans="1:16" x14ac:dyDescent="0.2">
      <c r="A60" s="22" t="s">
        <v>49</v>
      </c>
      <c r="B60" s="23">
        <v>0</v>
      </c>
      <c r="C60" s="23">
        <v>1150000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0">
        <f t="shared" si="9"/>
        <v>0</v>
      </c>
    </row>
    <row r="61" spans="1:16" x14ac:dyDescent="0.2">
      <c r="A61" s="22" t="s">
        <v>50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0">
        <f t="shared" si="9"/>
        <v>0</v>
      </c>
    </row>
    <row r="62" spans="1:16" x14ac:dyDescent="0.2">
      <c r="A62" s="22" t="s">
        <v>51</v>
      </c>
      <c r="B62" s="23">
        <v>12600000</v>
      </c>
      <c r="C62" s="23">
        <v>21092000</v>
      </c>
      <c r="D62" s="23">
        <v>0</v>
      </c>
      <c r="E62" s="23">
        <v>0</v>
      </c>
      <c r="F62" s="23">
        <v>0</v>
      </c>
      <c r="G62" s="23">
        <v>500000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1019441.7</v>
      </c>
      <c r="O62" s="23">
        <v>0</v>
      </c>
      <c r="P62" s="20">
        <f t="shared" si="9"/>
        <v>1519441.7</v>
      </c>
    </row>
    <row r="63" spans="1:16" x14ac:dyDescent="0.2">
      <c r="A63" s="22" t="s">
        <v>52</v>
      </c>
      <c r="B63" s="23">
        <v>0</v>
      </c>
      <c r="C63" s="23">
        <v>300000</v>
      </c>
      <c r="D63" s="23">
        <v>0</v>
      </c>
      <c r="E63" s="23">
        <v>0</v>
      </c>
      <c r="F63" s="23">
        <v>36580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0">
        <f t="shared" si="9"/>
        <v>36580</v>
      </c>
    </row>
    <row r="64" spans="1:16" x14ac:dyDescent="0.2">
      <c r="A64" s="19" t="s">
        <v>53</v>
      </c>
      <c r="B64" s="20">
        <f>+B65+B66+B67+B68</f>
        <v>12350000</v>
      </c>
      <c r="C64" s="20">
        <f>+C65+C66+C67+C68</f>
        <v>5086000</v>
      </c>
      <c r="D64" s="20">
        <v>0</v>
      </c>
      <c r="E64" s="20">
        <v>0</v>
      </c>
      <c r="F64" s="20">
        <v>0</v>
      </c>
      <c r="G64" s="20">
        <v>0</v>
      </c>
      <c r="H64" s="20">
        <f>+H65</f>
        <v>793124.48</v>
      </c>
      <c r="I64" s="20">
        <f>+I65</f>
        <v>2944169.2</v>
      </c>
      <c r="J64" s="20">
        <f>+J65</f>
        <v>0</v>
      </c>
      <c r="K64" s="20">
        <v>0</v>
      </c>
      <c r="L64" s="20">
        <f>+L65</f>
        <v>0</v>
      </c>
      <c r="M64" s="20">
        <f>+M65</f>
        <v>0</v>
      </c>
      <c r="N64" s="20">
        <f>+N65</f>
        <v>0</v>
      </c>
      <c r="O64" s="20">
        <f>+O65</f>
        <v>198280.21</v>
      </c>
      <c r="P64" s="20">
        <f t="shared" si="9"/>
        <v>3935573.89</v>
      </c>
    </row>
    <row r="65" spans="1:16" x14ac:dyDescent="0.2">
      <c r="A65" s="22" t="s">
        <v>54</v>
      </c>
      <c r="B65" s="23">
        <v>12350000</v>
      </c>
      <c r="C65" s="23">
        <v>5086000</v>
      </c>
      <c r="D65" s="23">
        <v>0</v>
      </c>
      <c r="E65" s="23">
        <v>0</v>
      </c>
      <c r="F65" s="23">
        <v>0</v>
      </c>
      <c r="G65" s="23">
        <v>0</v>
      </c>
      <c r="H65" s="23">
        <v>793124.48</v>
      </c>
      <c r="I65" s="23">
        <v>2944169.2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198280.21</v>
      </c>
      <c r="P65" s="20">
        <f t="shared" si="9"/>
        <v>3935573.89</v>
      </c>
    </row>
    <row r="66" spans="1:16" x14ac:dyDescent="0.2">
      <c r="A66" s="22" t="s">
        <v>55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0">
        <f t="shared" si="9"/>
        <v>0</v>
      </c>
    </row>
    <row r="67" spans="1:16" x14ac:dyDescent="0.2">
      <c r="A67" s="22" t="s">
        <v>56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0">
        <f t="shared" si="9"/>
        <v>0</v>
      </c>
    </row>
    <row r="68" spans="1:16" x14ac:dyDescent="0.2">
      <c r="A68" s="22" t="s">
        <v>57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0">
        <f t="shared" si="9"/>
        <v>0</v>
      </c>
    </row>
    <row r="69" spans="1:16" x14ac:dyDescent="0.2">
      <c r="A69" s="19" t="s">
        <v>58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f t="shared" si="9"/>
        <v>0</v>
      </c>
    </row>
    <row r="70" spans="1:16" x14ac:dyDescent="0.2">
      <c r="A70" s="22" t="s">
        <v>59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0">
        <f t="shared" si="9"/>
        <v>0</v>
      </c>
    </row>
    <row r="71" spans="1:16" x14ac:dyDescent="0.2">
      <c r="A71" s="22" t="s">
        <v>60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0">
        <f t="shared" si="9"/>
        <v>0</v>
      </c>
    </row>
    <row r="72" spans="1:16" x14ac:dyDescent="0.2">
      <c r="A72" s="19" t="s">
        <v>61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f t="shared" si="9"/>
        <v>0</v>
      </c>
    </row>
    <row r="73" spans="1:16" x14ac:dyDescent="0.2">
      <c r="A73" s="22" t="s">
        <v>62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0">
        <f t="shared" si="9"/>
        <v>0</v>
      </c>
    </row>
    <row r="74" spans="1:16" x14ac:dyDescent="0.2">
      <c r="A74" s="22" t="s">
        <v>63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0">
        <f t="shared" si="9"/>
        <v>0</v>
      </c>
    </row>
    <row r="75" spans="1:16" x14ac:dyDescent="0.2">
      <c r="A75" s="22" t="s">
        <v>64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0">
        <f t="shared" si="9"/>
        <v>0</v>
      </c>
    </row>
    <row r="76" spans="1:16" x14ac:dyDescent="0.2">
      <c r="A76" s="25" t="s">
        <v>67</v>
      </c>
      <c r="B76" s="26">
        <v>0</v>
      </c>
      <c r="C76" s="26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f t="shared" si="9"/>
        <v>0</v>
      </c>
    </row>
    <row r="77" spans="1:16" x14ac:dyDescent="0.2">
      <c r="A77" s="19" t="s">
        <v>68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0">
        <f t="shared" si="9"/>
        <v>0</v>
      </c>
    </row>
    <row r="78" spans="1:16" x14ac:dyDescent="0.2">
      <c r="A78" s="22" t="s">
        <v>69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0">
        <f t="shared" si="9"/>
        <v>0</v>
      </c>
    </row>
    <row r="79" spans="1:16" x14ac:dyDescent="0.2">
      <c r="A79" s="22" t="s">
        <v>70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0">
        <f t="shared" si="9"/>
        <v>0</v>
      </c>
    </row>
    <row r="80" spans="1:16" x14ac:dyDescent="0.2">
      <c r="A80" s="19" t="s">
        <v>71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0">
        <f t="shared" si="9"/>
        <v>0</v>
      </c>
    </row>
    <row r="81" spans="1:16" x14ac:dyDescent="0.2">
      <c r="A81" s="22" t="s">
        <v>72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0">
        <f t="shared" si="9"/>
        <v>0</v>
      </c>
    </row>
    <row r="82" spans="1:16" x14ac:dyDescent="0.2">
      <c r="A82" s="22" t="s">
        <v>73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0">
        <f t="shared" si="9"/>
        <v>0</v>
      </c>
    </row>
    <row r="83" spans="1:16" x14ac:dyDescent="0.2">
      <c r="A83" s="19" t="s">
        <v>74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0">
        <f t="shared" si="9"/>
        <v>0</v>
      </c>
    </row>
    <row r="84" spans="1:16" x14ac:dyDescent="0.2">
      <c r="A84" s="22" t="s">
        <v>75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0">
        <f t="shared" si="9"/>
        <v>0</v>
      </c>
    </row>
    <row r="85" spans="1:16" ht="12.75" x14ac:dyDescent="0.2">
      <c r="A85" s="27" t="s">
        <v>65</v>
      </c>
      <c r="B85" s="36">
        <f>+B12+B18+B28+B38+B54+B64</f>
        <v>1352703441</v>
      </c>
      <c r="C85" s="36">
        <f>+C12+C18+C28+C38+C54+C64+C47</f>
        <v>1839892514</v>
      </c>
      <c r="D85" s="14">
        <f>+D12+D18</f>
        <v>47637345.480000004</v>
      </c>
      <c r="E85" s="14">
        <f>+E12+E18+E28+E54</f>
        <v>61051600.529999994</v>
      </c>
      <c r="F85" s="14">
        <f>+F12+F18+F28+F38+F47+F54</f>
        <v>87675976.620000005</v>
      </c>
      <c r="G85" s="14">
        <f>+G12+G18+G28+G38+G47+G54</f>
        <v>125098409.07999998</v>
      </c>
      <c r="H85" s="14">
        <f>+H12+H18+H28+H38+H47+H54+H64</f>
        <v>79584764.939999998</v>
      </c>
      <c r="I85" s="14">
        <f>+I12+I18+I28+I38+I47+I54+I64</f>
        <v>70787902.799999997</v>
      </c>
      <c r="J85" s="14">
        <f>+J12+J18+J28+J38+J47+J54+J64</f>
        <v>88914574.150000006</v>
      </c>
      <c r="K85" s="14">
        <f>+K12+K18+K28+K38+K47+K54</f>
        <v>81110177.230000004</v>
      </c>
      <c r="L85" s="14">
        <f>+L12+L18+L28+L38+L47+L54+L64</f>
        <v>70713410.480000004</v>
      </c>
      <c r="M85" s="14">
        <f>+M12+M18+M28+M38+M47+M54+M64</f>
        <v>76163490.640000001</v>
      </c>
      <c r="N85" s="14">
        <f>+N12+N18+N28+N38+N47+N54+N64</f>
        <v>160640602.98000002</v>
      </c>
      <c r="O85" s="14">
        <f>+O12+O18+O28+O38+O47+O54+O64</f>
        <v>168104343.13</v>
      </c>
      <c r="P85" s="14">
        <f>+D85+E85+F85+G85+H85+I85+J85+K85+L85+M85+N85+O85</f>
        <v>1117482598.0599999</v>
      </c>
    </row>
    <row r="86" spans="1:16" x14ac:dyDescent="0.2">
      <c r="P86" s="23"/>
    </row>
    <row r="87" spans="1:16" x14ac:dyDescent="0.2">
      <c r="P87" s="23"/>
    </row>
    <row r="88" spans="1:16" x14ac:dyDescent="0.2">
      <c r="I88" s="12"/>
    </row>
    <row r="90" spans="1:16" ht="15.75" x14ac:dyDescent="0.25">
      <c r="A90" s="10"/>
      <c r="B90" s="10"/>
      <c r="C90" s="10"/>
      <c r="D90" s="10"/>
      <c r="G90" s="35"/>
      <c r="H90" s="10"/>
      <c r="I90" s="10"/>
      <c r="N90" s="13" t="s">
        <v>91</v>
      </c>
    </row>
    <row r="91" spans="1:16" ht="15.75" x14ac:dyDescent="0.25">
      <c r="A91" s="35" t="s">
        <v>108</v>
      </c>
      <c r="B91" s="10"/>
      <c r="C91" s="10"/>
      <c r="D91" s="10"/>
      <c r="G91" s="35"/>
      <c r="H91" s="10"/>
      <c r="I91" s="10"/>
    </row>
    <row r="92" spans="1:16" ht="15.75" x14ac:dyDescent="0.25">
      <c r="A92" s="35" t="s">
        <v>110</v>
      </c>
      <c r="B92" s="10"/>
      <c r="C92" s="10"/>
      <c r="D92" s="10"/>
      <c r="G92" s="35"/>
      <c r="H92" s="10"/>
      <c r="I92" s="10"/>
    </row>
    <row r="93" spans="1:16" ht="15.75" x14ac:dyDescent="0.25">
      <c r="A93" s="35" t="s">
        <v>109</v>
      </c>
      <c r="B93" s="10"/>
      <c r="C93" s="10"/>
      <c r="D93" s="10"/>
      <c r="E93" s="10"/>
      <c r="F93" s="10"/>
      <c r="G93" s="10"/>
      <c r="H93" s="10"/>
      <c r="I93" s="10"/>
    </row>
    <row r="94" spans="1:16" ht="15.75" x14ac:dyDescent="0.25">
      <c r="A94" s="10" t="s">
        <v>118</v>
      </c>
      <c r="B94" s="10"/>
      <c r="C94" s="10"/>
      <c r="D94" s="10"/>
      <c r="E94" s="10"/>
      <c r="F94" s="10"/>
      <c r="G94" s="10"/>
      <c r="H94" s="10"/>
      <c r="I94" s="10"/>
    </row>
    <row r="96" spans="1:16" ht="12.75" thickBot="1" x14ac:dyDescent="0.25"/>
    <row r="97" spans="1:1" ht="30.75" thickBot="1" x14ac:dyDescent="0.3">
      <c r="A97" s="37" t="s">
        <v>115</v>
      </c>
    </row>
    <row r="98" spans="1:1" ht="30.75" thickBot="1" x14ac:dyDescent="0.3">
      <c r="A98" s="37" t="s">
        <v>116</v>
      </c>
    </row>
    <row r="99" spans="1:1" ht="75.75" thickBot="1" x14ac:dyDescent="0.3">
      <c r="A99" s="38" t="s">
        <v>117</v>
      </c>
    </row>
    <row r="114" spans="1:6" ht="15" x14ac:dyDescent="0.25">
      <c r="B114"/>
      <c r="C114"/>
      <c r="D114"/>
    </row>
    <row r="115" spans="1:6" ht="15.75" x14ac:dyDescent="0.25">
      <c r="A115" s="11"/>
      <c r="B115" s="35"/>
      <c r="D115" s="35"/>
      <c r="F115" s="35"/>
    </row>
    <row r="116" spans="1:6" ht="15.75" x14ac:dyDescent="0.25">
      <c r="A116" s="11"/>
      <c r="B116" s="35"/>
      <c r="E116" s="39"/>
      <c r="F116" s="39"/>
    </row>
    <row r="117" spans="1:6" ht="15.75" x14ac:dyDescent="0.25">
      <c r="A117" s="11"/>
      <c r="B117" s="35"/>
      <c r="E117" s="40"/>
      <c r="F117" s="40"/>
    </row>
    <row r="125" spans="1:6" ht="15.75" x14ac:dyDescent="0.25">
      <c r="A125" s="11"/>
    </row>
    <row r="126" spans="1:6" ht="15.75" x14ac:dyDescent="0.25">
      <c r="A126" s="11"/>
    </row>
    <row r="127" spans="1:6" ht="15.75" x14ac:dyDescent="0.25">
      <c r="A127" s="11"/>
    </row>
  </sheetData>
  <mergeCells count="11">
    <mergeCell ref="E116:F116"/>
    <mergeCell ref="E117:F117"/>
    <mergeCell ref="A7:P7"/>
    <mergeCell ref="D9:P9"/>
    <mergeCell ref="A3:P3"/>
    <mergeCell ref="A4:P4"/>
    <mergeCell ref="A9:A10"/>
    <mergeCell ref="B9:B10"/>
    <mergeCell ref="C9:C10"/>
    <mergeCell ref="A5:P5"/>
    <mergeCell ref="D6:J6"/>
  </mergeCells>
  <pageMargins left="0.25" right="0.25" top="0.75" bottom="0.75" header="0.3" footer="0.3"/>
  <pageSetup paperSize="41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P1Presupuesto Aprobado 2021</vt:lpstr>
      <vt:lpstr>Ejec- Presup-ene-dic-2021 </vt:lpstr>
      <vt:lpstr>'P1Presupuesto Aprobado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Rossy Acosta</cp:lastModifiedBy>
  <cp:lastPrinted>2022-01-07T15:03:49Z</cp:lastPrinted>
  <dcterms:created xsi:type="dcterms:W3CDTF">2021-07-29T18:58:50Z</dcterms:created>
  <dcterms:modified xsi:type="dcterms:W3CDTF">2022-01-12T16:02:19Z</dcterms:modified>
</cp:coreProperties>
</file>