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gomez.danielam\Desktop\Portal Nuevo Daniela\10- Presupuesto\Junio-2024\"/>
    </mc:Choice>
  </mc:AlternateContent>
  <bookViews>
    <workbookView xWindow="0" yWindow="0" windowWidth="20490" windowHeight="8790" activeTab="1"/>
  </bookViews>
  <sheets>
    <sheet name="MATRIZ" sheetId="1" r:id="rId1"/>
    <sheet name="COPIA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82" i="2" l="1"/>
  <c r="L81" i="2"/>
  <c r="L80" i="2"/>
  <c r="L79" i="2"/>
  <c r="L78" i="2"/>
  <c r="L77" i="2"/>
  <c r="L76" i="2"/>
  <c r="L75" i="2"/>
  <c r="L74" i="2"/>
  <c r="L73" i="2"/>
  <c r="E73" i="2"/>
  <c r="L72" i="2"/>
  <c r="E72" i="2"/>
  <c r="L71" i="2"/>
  <c r="E71" i="2"/>
  <c r="L70" i="2"/>
  <c r="L69" i="2"/>
  <c r="E69" i="2"/>
  <c r="L68" i="2"/>
  <c r="E68" i="2"/>
  <c r="L67" i="2"/>
  <c r="L66" i="2"/>
  <c r="E66" i="2"/>
  <c r="L65" i="2"/>
  <c r="E65" i="2"/>
  <c r="E62" i="2" s="1"/>
  <c r="L64" i="2"/>
  <c r="E64" i="2"/>
  <c r="L63" i="2"/>
  <c r="E63" i="2"/>
  <c r="K62" i="2"/>
  <c r="J62" i="2"/>
  <c r="I62" i="2"/>
  <c r="I83" i="2" s="1"/>
  <c r="H62" i="2"/>
  <c r="H83" i="2" s="1"/>
  <c r="G62" i="2"/>
  <c r="G83" i="2" s="1"/>
  <c r="F62" i="2"/>
  <c r="L62" i="2" s="1"/>
  <c r="D62" i="2"/>
  <c r="C62" i="2"/>
  <c r="L61" i="2"/>
  <c r="E61" i="2"/>
  <c r="L60" i="2"/>
  <c r="E60" i="2"/>
  <c r="L59" i="2"/>
  <c r="E59" i="2"/>
  <c r="L58" i="2"/>
  <c r="E58" i="2"/>
  <c r="L57" i="2"/>
  <c r="E57" i="2"/>
  <c r="L56" i="2"/>
  <c r="E56" i="2"/>
  <c r="L55" i="2"/>
  <c r="E55" i="2"/>
  <c r="L54" i="2"/>
  <c r="E54" i="2"/>
  <c r="L53" i="2"/>
  <c r="E53" i="2"/>
  <c r="E52" i="2" s="1"/>
  <c r="K52" i="2"/>
  <c r="K83" i="2" s="1"/>
  <c r="J52" i="2"/>
  <c r="J83" i="2" s="1"/>
  <c r="I52" i="2"/>
  <c r="H52" i="2"/>
  <c r="G52" i="2"/>
  <c r="F52" i="2"/>
  <c r="L52" i="2" s="1"/>
  <c r="D52" i="2"/>
  <c r="C52" i="2"/>
  <c r="L51" i="2"/>
  <c r="E51" i="2"/>
  <c r="L50" i="2"/>
  <c r="E50" i="2"/>
  <c r="L49" i="2"/>
  <c r="E49" i="2"/>
  <c r="L48" i="2"/>
  <c r="E48" i="2"/>
  <c r="L47" i="2"/>
  <c r="E47" i="2"/>
  <c r="L46" i="2"/>
  <c r="E46" i="2"/>
  <c r="K45" i="2"/>
  <c r="J45" i="2"/>
  <c r="I45" i="2"/>
  <c r="L45" i="2" s="1"/>
  <c r="E45" i="2"/>
  <c r="L44" i="2"/>
  <c r="E44" i="2"/>
  <c r="L43" i="2"/>
  <c r="E43" i="2"/>
  <c r="L42" i="2"/>
  <c r="E42" i="2"/>
  <c r="L41" i="2"/>
  <c r="E41" i="2"/>
  <c r="L40" i="2"/>
  <c r="E40" i="2"/>
  <c r="L39" i="2"/>
  <c r="E39" i="2"/>
  <c r="L38" i="2"/>
  <c r="E38" i="2"/>
  <c r="L37" i="2"/>
  <c r="E37" i="2"/>
  <c r="K36" i="2"/>
  <c r="J36" i="2"/>
  <c r="I36" i="2"/>
  <c r="H36" i="2"/>
  <c r="L36" i="2" s="1"/>
  <c r="G36" i="2"/>
  <c r="E36" i="2"/>
  <c r="D36" i="2"/>
  <c r="C36" i="2"/>
  <c r="L35" i="2"/>
  <c r="E35" i="2"/>
  <c r="L34" i="2"/>
  <c r="E34" i="2"/>
  <c r="L33" i="2"/>
  <c r="E33" i="2"/>
  <c r="L32" i="2"/>
  <c r="E32" i="2"/>
  <c r="L31" i="2"/>
  <c r="E31" i="2"/>
  <c r="L30" i="2"/>
  <c r="E30" i="2"/>
  <c r="E26" i="2" s="1"/>
  <c r="L29" i="2"/>
  <c r="E29" i="2"/>
  <c r="L28" i="2"/>
  <c r="E28" i="2"/>
  <c r="L27" i="2"/>
  <c r="E27" i="2"/>
  <c r="K26" i="2"/>
  <c r="J26" i="2"/>
  <c r="I26" i="2"/>
  <c r="H26" i="2"/>
  <c r="G26" i="2"/>
  <c r="F26" i="2"/>
  <c r="L26" i="2" s="1"/>
  <c r="D26" i="2"/>
  <c r="C26" i="2"/>
  <c r="L25" i="2"/>
  <c r="E25" i="2"/>
  <c r="L24" i="2"/>
  <c r="E24" i="2"/>
  <c r="L23" i="2"/>
  <c r="E23" i="2"/>
  <c r="L22" i="2"/>
  <c r="E22" i="2"/>
  <c r="L21" i="2"/>
  <c r="E21" i="2"/>
  <c r="L20" i="2"/>
  <c r="E20" i="2"/>
  <c r="L19" i="2"/>
  <c r="E19" i="2"/>
  <c r="L18" i="2"/>
  <c r="E18" i="2"/>
  <c r="L17" i="2"/>
  <c r="E17" i="2"/>
  <c r="E16" i="2" s="1"/>
  <c r="K16" i="2"/>
  <c r="J16" i="2"/>
  <c r="I16" i="2"/>
  <c r="H16" i="2"/>
  <c r="L16" i="2" s="1"/>
  <c r="G16" i="2"/>
  <c r="F16" i="2"/>
  <c r="D16" i="2"/>
  <c r="C16" i="2"/>
  <c r="L15" i="2"/>
  <c r="E15" i="2"/>
  <c r="L14" i="2"/>
  <c r="E14" i="2"/>
  <c r="E10" i="2" s="1"/>
  <c r="L13" i="2"/>
  <c r="E13" i="2"/>
  <c r="L12" i="2"/>
  <c r="E12" i="2"/>
  <c r="L11" i="2"/>
  <c r="E11" i="2"/>
  <c r="K10" i="2"/>
  <c r="J10" i="2"/>
  <c r="I10" i="2"/>
  <c r="H10" i="2"/>
  <c r="G10" i="2"/>
  <c r="F10" i="2"/>
  <c r="L10" i="2" s="1"/>
  <c r="D10" i="2"/>
  <c r="D83" i="2" s="1"/>
  <c r="C10" i="2"/>
  <c r="C83" i="2" s="1"/>
  <c r="L75" i="1"/>
  <c r="L76" i="1"/>
  <c r="L77" i="1"/>
  <c r="L78" i="1"/>
  <c r="L79" i="1"/>
  <c r="L80" i="1"/>
  <c r="L81" i="1"/>
  <c r="L82" i="1"/>
  <c r="L73" i="1"/>
  <c r="L72" i="1"/>
  <c r="L71" i="1"/>
  <c r="L69" i="1"/>
  <c r="L68" i="1"/>
  <c r="L66" i="1"/>
  <c r="L65" i="1"/>
  <c r="L64" i="1"/>
  <c r="L63" i="1"/>
  <c r="L61" i="1"/>
  <c r="L60" i="1"/>
  <c r="L59" i="1"/>
  <c r="L58" i="1"/>
  <c r="L57" i="1"/>
  <c r="L56" i="1"/>
  <c r="L55" i="1"/>
  <c r="L54" i="1"/>
  <c r="L53" i="1"/>
  <c r="L51" i="1"/>
  <c r="L50" i="1"/>
  <c r="L49" i="1"/>
  <c r="L48" i="1"/>
  <c r="L47" i="1"/>
  <c r="L46" i="1"/>
  <c r="L44" i="1"/>
  <c r="L43" i="1"/>
  <c r="L42" i="1"/>
  <c r="L41" i="1"/>
  <c r="L40" i="1"/>
  <c r="L39" i="1"/>
  <c r="L38" i="1"/>
  <c r="L35" i="1"/>
  <c r="L34" i="1"/>
  <c r="L33" i="1"/>
  <c r="L32" i="1"/>
  <c r="L31" i="1"/>
  <c r="L30" i="1"/>
  <c r="L29" i="1"/>
  <c r="L28" i="1"/>
  <c r="L27" i="1"/>
  <c r="L25" i="1"/>
  <c r="L24" i="1"/>
  <c r="L23" i="1"/>
  <c r="L22" i="1"/>
  <c r="L21" i="1"/>
  <c r="L20" i="1"/>
  <c r="L19" i="1"/>
  <c r="L18" i="1"/>
  <c r="L17" i="1"/>
  <c r="L15" i="1"/>
  <c r="L14" i="1"/>
  <c r="L13" i="1"/>
  <c r="L12" i="1"/>
  <c r="K45" i="1"/>
  <c r="J45" i="1"/>
  <c r="L45" i="1"/>
  <c r="K62" i="1"/>
  <c r="L62" i="1" s="1"/>
  <c r="K52" i="1"/>
  <c r="L52" i="1" s="1"/>
  <c r="K36" i="1"/>
  <c r="L36" i="1" s="1"/>
  <c r="K26" i="1"/>
  <c r="L26" i="1" s="1"/>
  <c r="K16" i="1"/>
  <c r="L16" i="1" s="1"/>
  <c r="K10" i="1"/>
  <c r="L10" i="1" s="1"/>
  <c r="L11" i="1"/>
  <c r="L37" i="1"/>
  <c r="L74" i="1"/>
  <c r="L70" i="1"/>
  <c r="L67" i="1"/>
  <c r="E83" i="2" l="1"/>
  <c r="F83" i="2"/>
  <c r="L83" i="2" s="1"/>
  <c r="B5" i="2" s="1"/>
  <c r="K83" i="1"/>
  <c r="I62" i="1"/>
  <c r="I52" i="1"/>
  <c r="I45" i="1"/>
  <c r="I36" i="1"/>
  <c r="I26" i="1"/>
  <c r="I16" i="1"/>
  <c r="I10" i="1"/>
  <c r="I83" i="1" l="1"/>
  <c r="J62" i="1"/>
  <c r="J52" i="1"/>
  <c r="J36" i="1"/>
  <c r="J26" i="1"/>
  <c r="J16" i="1"/>
  <c r="J10" i="1"/>
  <c r="E73" i="1"/>
  <c r="E72" i="1"/>
  <c r="E71" i="1"/>
  <c r="E69" i="1"/>
  <c r="E68" i="1"/>
  <c r="E66" i="1"/>
  <c r="E65" i="1"/>
  <c r="E64" i="1"/>
  <c r="E63" i="1"/>
  <c r="H62" i="1"/>
  <c r="G62" i="1"/>
  <c r="F62" i="1"/>
  <c r="D62" i="1"/>
  <c r="C62" i="1"/>
  <c r="E61" i="1"/>
  <c r="E60" i="1"/>
  <c r="E59" i="1"/>
  <c r="E58" i="1"/>
  <c r="E57" i="1"/>
  <c r="E56" i="1"/>
  <c r="E55" i="1"/>
  <c r="E54" i="1"/>
  <c r="E53" i="1"/>
  <c r="H52" i="1"/>
  <c r="G52" i="1"/>
  <c r="F52" i="1"/>
  <c r="D52" i="1"/>
  <c r="C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H36" i="1"/>
  <c r="G36" i="1"/>
  <c r="D36" i="1"/>
  <c r="C36" i="1"/>
  <c r="E35" i="1"/>
  <c r="E34" i="1"/>
  <c r="E33" i="1"/>
  <c r="E32" i="1"/>
  <c r="E31" i="1"/>
  <c r="E30" i="1"/>
  <c r="E29" i="1"/>
  <c r="E28" i="1"/>
  <c r="E27" i="1"/>
  <c r="H26" i="1"/>
  <c r="G26" i="1"/>
  <c r="F26" i="1"/>
  <c r="D26" i="1"/>
  <c r="C26" i="1"/>
  <c r="E25" i="1"/>
  <c r="E24" i="1"/>
  <c r="E23" i="1"/>
  <c r="E22" i="1"/>
  <c r="E21" i="1"/>
  <c r="E20" i="1"/>
  <c r="E19" i="1"/>
  <c r="E18" i="1"/>
  <c r="E17" i="1"/>
  <c r="H16" i="1"/>
  <c r="G16" i="1"/>
  <c r="F16" i="1"/>
  <c r="D16" i="1"/>
  <c r="C16" i="1"/>
  <c r="E15" i="1"/>
  <c r="E14" i="1"/>
  <c r="E13" i="1"/>
  <c r="E12" i="1"/>
  <c r="E11" i="1"/>
  <c r="H10" i="1"/>
  <c r="G10" i="1"/>
  <c r="F10" i="1"/>
  <c r="D10" i="1"/>
  <c r="C10" i="1"/>
  <c r="J83" i="1" l="1"/>
  <c r="L83" i="1" s="1"/>
  <c r="G83" i="1"/>
  <c r="H83" i="1"/>
  <c r="C83" i="1"/>
  <c r="E62" i="1"/>
  <c r="E10" i="1"/>
  <c r="E36" i="1"/>
  <c r="E52" i="1"/>
  <c r="E26" i="1"/>
  <c r="D83" i="1"/>
  <c r="E16" i="1"/>
  <c r="F83" i="1"/>
  <c r="B5" i="1" l="1"/>
  <c r="E83" i="1"/>
</calcChain>
</file>

<file path=xl/sharedStrings.xml><?xml version="1.0" encoding="utf-8"?>
<sst xmlns="http://schemas.openxmlformats.org/spreadsheetml/2006/main" count="188" uniqueCount="95">
  <si>
    <t>DETALLE</t>
  </si>
  <si>
    <t>Presupuesto Aprobado</t>
  </si>
  <si>
    <t>Presupuesto Modificado</t>
  </si>
  <si>
    <t>Presupuesto Vigente</t>
  </si>
  <si>
    <t xml:space="preserve">Gasto devengado </t>
  </si>
  <si>
    <t>Enero</t>
  </si>
  <si>
    <t>Febrero</t>
  </si>
  <si>
    <t>Marzo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</si>
  <si>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</si>
  <si>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</si>
  <si>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</si>
  <si>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</si>
  <si>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</si>
  <si>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</si>
  <si>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</si>
  <si>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</si>
  <si>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</si>
  <si>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</si>
  <si>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</si>
  <si>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</si>
  <si>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</si>
  <si>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</si>
  <si>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</si>
  <si>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</si>
  <si>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</si>
  <si>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</si>
  <si>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</si>
  <si>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</si>
  <si>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</si>
  <si>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</si>
  <si>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</si>
  <si>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</si>
  <si>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</si>
  <si>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</si>
  <si>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</si>
  <si>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</si>
  <si>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</si>
  <si>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</si>
  <si>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</si>
  <si>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</si>
  <si>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</si>
  <si>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</si>
  <si>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</si>
  <si>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</si>
  <si>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</si>
  <si>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</si>
  <si>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</si>
  <si>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</si>
  <si>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</si>
  <si>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</si>
  <si>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</si>
  <si>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</si>
  <si>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</si>
  <si>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</si>
  <si>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</si>
  <si>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</si>
  <si>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</si>
  <si>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</si>
  <si>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</si>
  <si>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</si>
  <si>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</si>
  <si>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</si>
  <si>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</si>
  <si>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</si>
  <si>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</si>
  <si>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</si>
  <si>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</si>
  <si>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</si>
  <si>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</si>
  <si>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</si>
  <si>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</si>
  <si>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</si>
  <si>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</si>
  <si>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</si>
  <si>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 xml:space="preserve">   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</si>
  <si>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</si>
  <si>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</si>
  <si>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</si>
  <si>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</si>
  <si>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</si>
  <si>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</si>
  <si>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</si>
  <si>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</si>
  <si>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</si>
  <si>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r>
      <t>Presupuesto aprobado:</t>
    </r>
    <r>
      <rPr>
        <sz val="11"/>
        <color theme="1"/>
        <rFont val="Aptos Narrow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</si>
  <si>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Aptos Narrow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</si>
  <si>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Aptos Narrow"/>
        <family val="2"/>
        <scheme val="minor"/>
      </rPr>
      <t>Total devengado:</t>
    </r>
    <r>
      <rPr>
        <sz val="11"/>
        <color theme="1"/>
        <rFont val="Aptos Narrow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</si>
  <si>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Abril</t>
  </si>
  <si>
    <t>Mayo</t>
  </si>
  <si>
    <t>Consejo Nacional para la Niñez y la Adolescencia</t>
  </si>
  <si>
    <t xml:space="preserve"> Año 2024</t>
  </si>
  <si>
    <t>Presupuesto de Gastos y Aplicaciones Financieras</t>
  </si>
  <si>
    <t>Junio</t>
  </si>
  <si>
    <t>Fecha: 04/07/2024
Hora:   12:00 p.m.                                                 
Formato: EXCEL
Tamaño:   50KB</t>
  </si>
  <si>
    <t>Fecha: 15/07/2024
Hora:   12:00 p.m.                                                 
Formato: EXCEL
Tamaño:   62 KB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</si>
</sst>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8" formatCode="&quot;RD$&quot;#,##0.00;[Red]\-&quot;RD$&quot;#,##0.00"/>
    <numFmt numFmtId="43" formatCode="_-* #,##0.00_-;\-* #,##0.00_-;_-* &quot;-&quot;??_-;_-@_-"/>
    <numFmt numFmtId="164" formatCode="_(* #,##0.0_);_(* \(#,##0.0\);_(* &quot;-&quot;??_);_(@_)"/>
  </numFmts>
  <fonts count="14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9"/>
      <color rgb="FF000000"/>
      <name val="Aptos Narrow"/>
      <family val="2"/>
      <scheme val="minor"/>
    </font>
    <font>
      <b/>
      <sz val="16"/>
      <color rgb="FF000000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b/>
      <sz val="9"/>
      <color theme="0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0"/>
      <name val="Aptos Narrow"/>
      <family val="2"/>
      <scheme val="minor"/>
    </font>
    <font>
      <sz val="12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8" tint="0.39997558519241921"/>
        <bgColor theme="4" tint="0.79998168889431442"/>
      </patternFill>
    </fill>
  </fills>
  <borders count="11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6" fillId="0" borderId="0" xfId="0" applyFont="1"/>
    <xf numFmtId="0" fontId="7" fillId="3" borderId="2" xfId="0" applyFont="1" applyFill="1" applyBorder="1" applyAlignment="1">
      <alignment horizontal="center"/>
    </xf>
    <xf numFmtId="0" fontId="8" fillId="0" borderId="7" xfId="0" applyFont="1" applyBorder="1" applyAlignment="1">
      <alignment horizontal="left"/>
    </xf>
    <xf numFmtId="164" fontId="8" fillId="0" borderId="7" xfId="0" applyNumberFormat="1" applyFont="1" applyBorder="1"/>
    <xf numFmtId="0" fontId="9" fillId="0" borderId="0" xfId="0" applyFont="1" applyAlignment="1">
      <alignment horizontal="left" indent="1"/>
    </xf>
    <xf numFmtId="39" fontId="2" fillId="0" borderId="0" xfId="0" applyNumberFormat="1" applyFont="1"/>
    <xf numFmtId="39" fontId="10" fillId="0" borderId="0" xfId="0" applyNumberFormat="1" applyFont="1"/>
    <xf numFmtId="0" fontId="11" fillId="0" borderId="0" xfId="0" applyFont="1" applyAlignment="1">
      <alignment horizontal="left" indent="2"/>
    </xf>
    <xf numFmtId="43" fontId="1" fillId="0" borderId="0" xfId="1" applyFont="1" applyAlignment="1">
      <alignment horizontal="right"/>
    </xf>
    <xf numFmtId="39" fontId="0" fillId="0" borderId="0" xfId="0" applyNumberFormat="1"/>
    <xf numFmtId="43" fontId="1" fillId="0" borderId="0" xfId="1" applyFont="1"/>
    <xf numFmtId="0" fontId="9" fillId="0" borderId="0" xfId="0" applyFont="1" applyAlignment="1">
      <alignment horizontal="left"/>
    </xf>
    <xf numFmtId="0" fontId="12" fillId="4" borderId="8" xfId="0" applyFont="1" applyFill="1" applyBorder="1" applyAlignment="1">
      <alignment vertical="center"/>
    </xf>
    <xf numFmtId="39" fontId="2" fillId="4" borderId="8" xfId="0" applyNumberFormat="1" applyFont="1" applyFill="1" applyBorder="1"/>
    <xf numFmtId="39" fontId="6" fillId="0" borderId="0" xfId="0" applyNumberFormat="1" applyFont="1"/>
    <xf numFmtId="0" fontId="13" fillId="0" borderId="0" xfId="0" applyFont="1"/>
    <xf numFmtId="0" fontId="2" fillId="0" borderId="9" xfId="0" applyFont="1" applyBorder="1" applyAlignment="1">
      <alignment wrapText="1"/>
    </xf>
    <xf numFmtId="0" fontId="0" fillId="0" borderId="9" xfId="0" applyBorder="1" applyAlignment="1">
      <alignment wrapText="1"/>
    </xf>
    <xf numFmtId="0" fontId="10" fillId="0" borderId="0" xfId="0" applyFont="1"/>
    <xf numFmtId="0" fontId="2" fillId="0" borderId="0" xfId="0" applyFont="1"/>
    <xf numFmtId="0" fontId="9" fillId="0" borderId="0" xfId="0" applyFont="1" applyAlignment="1">
      <alignment horizontal="left" wrapText="1"/>
    </xf>
    <xf numFmtId="0" fontId="8" fillId="0" borderId="0" xfId="0" applyFont="1" applyAlignment="1">
      <alignment horizontal="left" wrapText="1"/>
    </xf>
    <xf numFmtId="0" fontId="9" fillId="0" borderId="0" xfId="0" applyFont="1" applyAlignment="1">
      <alignment wrapText="1"/>
    </xf>
    <xf numFmtId="0" fontId="9" fillId="0" borderId="10" xfId="0" applyFont="1" applyBorder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 readingOrder="1"/>
    </xf>
    <xf numFmtId="0" fontId="3" fillId="0" borderId="0" xfId="0" applyFont="1" applyAlignment="1">
      <alignment horizontal="center" vertical="center" wrapText="1" readingOrder="1"/>
    </xf>
    <xf numFmtId="0" fontId="4" fillId="0" borderId="1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8" fontId="4" fillId="0" borderId="0" xfId="0" applyNumberFormat="1" applyFont="1" applyAlignment="1">
      <alignment horizontal="center" vertical="center" wrapText="1" readingOrder="1"/>
    </xf>
    <xf numFmtId="0" fontId="7" fillId="2" borderId="2" xfId="0" applyFont="1" applyFill="1" applyBorder="1" applyAlignment="1">
      <alignment horizontal="left" vertical="center"/>
    </xf>
    <xf numFmtId="43" fontId="7" fillId="2" borderId="2" xfId="1" applyFont="1" applyFill="1" applyBorder="1" applyAlignment="1">
      <alignment horizontal="center" vertical="center" wrapText="1"/>
    </xf>
    <xf numFmtId="43" fontId="7" fillId="2" borderId="6" xfId="1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120072</xdr:colOff>
      <xdr:row>1</xdr:row>
      <xdr:rowOff>27181</xdr:rowOff>
    </xdr:from>
    <xdr:to>
      <xdr:col>1</xdr:col>
      <xdr:colOff>2038225</xdr:colOff>
      <xdr:row>4</xdr:row>
      <xdr:rowOff>201705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31C4CD2-53D2-4F05-AB34-D7A57024CF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9607"/>
        <a:stretch>
          <a:fillRect/>
        </a:stretch>
      </xdr:blipFill>
      <xdr:spPr bwMode="auto">
        <a:xfrm>
          <a:off x="409963" y="217681"/>
          <a:ext cx="1918153" cy="969654"/>
        </a:xfrm>
        <a:prstGeom prst="rect">
          <a:avLst/>
        </a:prstGeom>
        <a:noFill/>
        <a:ln w="1">
          <a:solidFill>
            <a:srgbClr val="FFFF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 editAs="oneCell">
    <xdr:from>
      <xdr:col>2</xdr:col>
      <xdr:colOff>192741</xdr:colOff>
      <xdr:row>93</xdr:row>
      <xdr:rowOff>374277</xdr:rowOff>
    </xdr:from>
    <xdr:to>
      <xdr:col>9</xdr:col>
      <xdr:colOff>767042</xdr:colOff>
      <xdr:row>94</xdr:row>
      <xdr:rowOff>723341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2137CB4-DF12-4C74-9166-C3713AEB6A05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6041" y="20062452"/>
          <a:ext cx="7575176" cy="93008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120072</xdr:colOff>
      <xdr:row>1</xdr:row>
      <xdr:rowOff>27181</xdr:rowOff>
    </xdr:from>
    <xdr:to>
      <xdr:col>1</xdr:col>
      <xdr:colOff>2038225</xdr:colOff>
      <xdr:row>4</xdr:row>
      <xdr:rowOff>201705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70C8D46-9BC0-4A3A-B210-6A953A5207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9607"/>
        <a:stretch>
          <a:fillRect/>
        </a:stretch>
      </xdr:blipFill>
      <xdr:spPr bwMode="auto">
        <a:xfrm>
          <a:off x="405822" y="217681"/>
          <a:ext cx="1918153" cy="974624"/>
        </a:xfrm>
        <a:prstGeom prst="rect">
          <a:avLst/>
        </a:prstGeom>
        <a:noFill/>
        <a:ln w="1">
          <a:solidFill>
            <a:srgbClr val="FFFF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 editAs="oneCell">
    <xdr:from>
      <xdr:col>2</xdr:col>
      <xdr:colOff>192741</xdr:colOff>
      <xdr:row>93</xdr:row>
      <xdr:rowOff>374277</xdr:rowOff>
    </xdr:from>
    <xdr:to>
      <xdr:col>9</xdr:col>
      <xdr:colOff>767042</xdr:colOff>
      <xdr:row>94</xdr:row>
      <xdr:rowOff>723341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56D6513-9DFD-43CE-8493-3B3789384D04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0200" y="18900402"/>
          <a:ext cx="7575176" cy="73958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127"/>
  <sheetViews>
    <sheetView topLeftCell="F53" zoomScaleNormal="100" workbookViewId="0">
      <selection activeCell="B6" sqref="B1:K1048576"/>
    </sheetView>
  </sheetViews>
  <sheetFormatPr baseColWidth="10" defaultRowHeight="14.25"/>
  <cols>
    <col min="1" max="1" width="4.25" customWidth="1"/>
    <col min="2" max="2" width="82.125" style="1" bestFit="1" customWidth="1"/>
    <col min="3" max="3" width="17.375" style="1" bestFit="1" customWidth="1"/>
    <col min="4" max="4" width="18.625" style="1" bestFit="1" customWidth="1"/>
    <col min="5" max="5" width="16.125" style="1" bestFit="1" customWidth="1"/>
    <col min="6" max="7" width="12.75" style="1" bestFit="1" customWidth="1"/>
    <col min="8" max="10" width="13.75" style="1" bestFit="1" customWidth="1"/>
    <col min="11" max="11" width="13.75" style="1" customWidth="1"/>
    <col min="12" max="12" width="16.125" style="1" bestFit="1" customWidth="1"/>
    <col min="13" max="13" width="13.125" customWidth="1"/>
  </cols>
  <sheetData>
    <row r="1" spans="2:13">
      <c r="B1" s="26"/>
      <c r="C1" s="27"/>
      <c r="D1" s="27"/>
      <c r="E1" s="27"/>
      <c r="F1" s="27"/>
      <c r="G1" s="27"/>
      <c r="H1" s="27"/>
      <c r="I1" s="27"/>
      <c r="J1" s="27"/>
      <c r="K1" s="27"/>
      <c r="L1" s="27"/>
    </row>
    <row r="2" spans="2:13" ht="20.25">
      <c r="B2" s="28" t="s">
        <v>89</v>
      </c>
      <c r="C2" s="29"/>
      <c r="D2" s="29"/>
      <c r="E2" s="29"/>
      <c r="F2" s="29"/>
      <c r="G2" s="29"/>
      <c r="H2" s="29"/>
      <c r="I2" s="29"/>
      <c r="J2" s="29"/>
      <c r="K2" s="29"/>
      <c r="L2" s="29"/>
    </row>
    <row r="3" spans="2:13" ht="20.25">
      <c r="B3" s="30" t="s">
        <v>90</v>
      </c>
      <c r="C3" s="31"/>
      <c r="D3" s="31"/>
      <c r="E3" s="31"/>
      <c r="F3" s="31"/>
      <c r="G3" s="31"/>
      <c r="H3" s="31"/>
      <c r="I3" s="31"/>
      <c r="J3" s="31"/>
      <c r="K3" s="31"/>
      <c r="L3" s="31"/>
    </row>
    <row r="4" spans="2:13" ht="20.25">
      <c r="B4" s="31" t="s">
        <v>91</v>
      </c>
      <c r="C4" s="31"/>
      <c r="D4" s="31"/>
      <c r="E4" s="31"/>
      <c r="F4" s="31"/>
      <c r="G4" s="31"/>
      <c r="H4" s="31"/>
      <c r="I4" s="31"/>
      <c r="J4" s="31"/>
      <c r="K4" s="31"/>
      <c r="L4" s="31"/>
    </row>
    <row r="5" spans="2:13" ht="20.25">
      <c r="B5" s="32">
        <f>+L83</f>
        <v>923980727.44000006</v>
      </c>
      <c r="C5" s="29"/>
      <c r="D5" s="29"/>
      <c r="E5" s="29"/>
      <c r="F5" s="29"/>
      <c r="G5" s="29"/>
      <c r="H5" s="29"/>
      <c r="I5" s="29"/>
      <c r="J5" s="29"/>
      <c r="K5" s="29"/>
      <c r="L5" s="29"/>
    </row>
    <row r="7" spans="2:13">
      <c r="B7" s="33" t="s">
        <v>0</v>
      </c>
      <c r="C7" s="34" t="s">
        <v>1</v>
      </c>
      <c r="D7" s="34" t="s">
        <v>2</v>
      </c>
      <c r="E7" s="34" t="s">
        <v>3</v>
      </c>
      <c r="F7" s="36" t="s">
        <v>4</v>
      </c>
      <c r="G7" s="37"/>
      <c r="H7" s="37"/>
      <c r="I7" s="37"/>
      <c r="J7" s="37"/>
      <c r="K7" s="37"/>
      <c r="L7" s="38"/>
    </row>
    <row r="8" spans="2:13">
      <c r="B8" s="33"/>
      <c r="C8" s="35"/>
      <c r="D8" s="35"/>
      <c r="E8" s="35"/>
      <c r="F8" s="2" t="s">
        <v>5</v>
      </c>
      <c r="G8" s="2" t="s">
        <v>6</v>
      </c>
      <c r="H8" s="2" t="s">
        <v>7</v>
      </c>
      <c r="I8" s="2" t="s">
        <v>87</v>
      </c>
      <c r="J8" s="2" t="s">
        <v>88</v>
      </c>
      <c r="K8" s="2" t="s">
        <v>92</v>
      </c>
      <c r="L8" s="2" t="s">
        <v>8</v>
      </c>
    </row>
    <row r="9" spans="2:13">
      <c r="B9" s="3" t="s">
        <v>9</v>
      </c>
      <c r="C9" s="4"/>
      <c r="D9" s="4"/>
      <c r="E9" s="4"/>
      <c r="F9" s="4"/>
      <c r="G9" s="4"/>
      <c r="H9" s="4"/>
      <c r="I9" s="4"/>
      <c r="J9" s="4"/>
      <c r="K9" s="4"/>
      <c r="L9" s="4"/>
    </row>
    <row r="10" spans="2:13" ht="15.75">
      <c r="B10" s="5" t="s">
        <v>10</v>
      </c>
      <c r="C10" s="6">
        <f t="shared" ref="C10:D10" si="0">+C11+C12+C13+C14+C15</f>
        <v>1315640147</v>
      </c>
      <c r="D10" s="6">
        <f t="shared" si="0"/>
        <v>0</v>
      </c>
      <c r="E10" s="6">
        <f>+E11+E12+E13+E14+E15</f>
        <v>1315640147</v>
      </c>
      <c r="F10" s="6">
        <f t="shared" ref="F10:H10" si="1">+F11+F12+F13+F14+F15</f>
        <v>86307622.689999998</v>
      </c>
      <c r="G10" s="6">
        <f t="shared" si="1"/>
        <v>79544049.480000004</v>
      </c>
      <c r="H10" s="6">
        <f t="shared" si="1"/>
        <v>80560176.049999997</v>
      </c>
      <c r="I10" s="6">
        <f t="shared" ref="I10:J10" si="2">+I11+I12+I13+I14+I15</f>
        <v>82053625.150000006</v>
      </c>
      <c r="J10" s="6">
        <f t="shared" si="2"/>
        <v>139953739.62</v>
      </c>
      <c r="K10" s="6">
        <f t="shared" ref="K10" si="3">+K11+K12+K13+K14+K15</f>
        <v>84103236.139999986</v>
      </c>
      <c r="L10" s="7">
        <f>+SUM(F10:K10)</f>
        <v>552522449.13</v>
      </c>
    </row>
    <row r="11" spans="2:13">
      <c r="B11" s="8" t="s">
        <v>11</v>
      </c>
      <c r="C11" s="9">
        <v>919269423</v>
      </c>
      <c r="D11" s="10">
        <v>-5813500</v>
      </c>
      <c r="E11" s="10">
        <f>+C11+D11</f>
        <v>913455923</v>
      </c>
      <c r="F11" s="10">
        <v>66735781.259999998</v>
      </c>
      <c r="G11" s="10">
        <v>66210500</v>
      </c>
      <c r="H11" s="10">
        <v>65794137.75</v>
      </c>
      <c r="I11" s="10">
        <v>67954912.590000004</v>
      </c>
      <c r="J11" s="10">
        <v>67251526.989999995</v>
      </c>
      <c r="K11" s="10">
        <v>66807112.119999997</v>
      </c>
      <c r="L11" s="10">
        <f t="shared" ref="L11:L35" si="4">+SUM(F11:K11)</f>
        <v>400753970.70999998</v>
      </c>
      <c r="M11" s="10"/>
    </row>
    <row r="12" spans="2:13">
      <c r="B12" s="8" t="s">
        <v>12</v>
      </c>
      <c r="C12" s="9">
        <v>258421689</v>
      </c>
      <c r="D12" s="10">
        <v>5813500</v>
      </c>
      <c r="E12" s="10">
        <f t="shared" ref="E12:E15" si="5">+D12+C12</f>
        <v>264235189</v>
      </c>
      <c r="F12" s="10">
        <v>9444026.6600000001</v>
      </c>
      <c r="G12" s="10">
        <v>3247500</v>
      </c>
      <c r="H12" s="10">
        <v>4774760.4400000004</v>
      </c>
      <c r="I12" s="10">
        <v>4039919.6</v>
      </c>
      <c r="J12" s="10">
        <v>62699794.170000002</v>
      </c>
      <c r="K12" s="10">
        <v>7374308.6399999997</v>
      </c>
      <c r="L12" s="10">
        <f t="shared" si="4"/>
        <v>91580309.510000005</v>
      </c>
      <c r="M12" s="10"/>
    </row>
    <row r="13" spans="2:13">
      <c r="B13" s="8" t="s">
        <v>13</v>
      </c>
      <c r="C13" s="9">
        <v>495000</v>
      </c>
      <c r="D13" s="10">
        <v>0</v>
      </c>
      <c r="E13" s="10">
        <f t="shared" si="5"/>
        <v>495000</v>
      </c>
      <c r="F13" s="10">
        <v>0</v>
      </c>
      <c r="G13" s="10">
        <v>0</v>
      </c>
      <c r="H13" s="10">
        <v>0</v>
      </c>
      <c r="I13" s="10">
        <v>0</v>
      </c>
      <c r="J13" s="10">
        <v>0</v>
      </c>
      <c r="K13" s="10">
        <v>0</v>
      </c>
      <c r="L13" s="10">
        <f t="shared" si="4"/>
        <v>0</v>
      </c>
    </row>
    <row r="14" spans="2:13">
      <c r="B14" s="8" t="s">
        <v>14</v>
      </c>
      <c r="C14" s="10">
        <v>0</v>
      </c>
      <c r="D14" s="10">
        <v>0</v>
      </c>
      <c r="E14" s="10">
        <f t="shared" si="5"/>
        <v>0</v>
      </c>
      <c r="F14" s="10">
        <v>0</v>
      </c>
      <c r="G14" s="10">
        <v>0</v>
      </c>
      <c r="H14" s="10">
        <v>0</v>
      </c>
      <c r="I14" s="10">
        <v>0</v>
      </c>
      <c r="J14" s="10">
        <v>0</v>
      </c>
      <c r="K14" s="10">
        <v>0</v>
      </c>
      <c r="L14" s="10">
        <f t="shared" si="4"/>
        <v>0</v>
      </c>
    </row>
    <row r="15" spans="2:13">
      <c r="B15" s="8" t="s">
        <v>15</v>
      </c>
      <c r="C15" s="11">
        <v>137454035</v>
      </c>
      <c r="D15" s="10">
        <v>0</v>
      </c>
      <c r="E15" s="10">
        <f t="shared" si="5"/>
        <v>137454035</v>
      </c>
      <c r="F15" s="10">
        <v>10127814.77</v>
      </c>
      <c r="G15" s="10">
        <v>10086049.48</v>
      </c>
      <c r="H15" s="10">
        <v>9991277.8599999994</v>
      </c>
      <c r="I15" s="10">
        <v>10058792.960000001</v>
      </c>
      <c r="J15" s="10">
        <v>10002418.460000001</v>
      </c>
      <c r="K15" s="10">
        <v>9921815.3800000008</v>
      </c>
      <c r="L15" s="10">
        <f t="shared" si="4"/>
        <v>60188168.910000004</v>
      </c>
    </row>
    <row r="16" spans="2:13" ht="15.75">
      <c r="B16" s="5" t="s">
        <v>16</v>
      </c>
      <c r="C16" s="6">
        <f>+C17+C18+C19+C20+C21+C22+C23+C24+C25</f>
        <v>84662692</v>
      </c>
      <c r="D16" s="6">
        <f>+D17+D18+D19+D20+D21+D22+D23+D24+D25</f>
        <v>212871863.41999999</v>
      </c>
      <c r="E16" s="6">
        <f>+E17+E18+E19+E20+E21+E22+E23+E24+E25</f>
        <v>297534555.41999996</v>
      </c>
      <c r="F16" s="6">
        <f t="shared" ref="F16:H16" si="6">+F17+F18+F19+F20+F21+F22+F23+F24+F25</f>
        <v>3259590.33</v>
      </c>
      <c r="G16" s="6">
        <f t="shared" si="6"/>
        <v>12503272.029999999</v>
      </c>
      <c r="H16" s="6">
        <f t="shared" si="6"/>
        <v>30837082.620000001</v>
      </c>
      <c r="I16" s="6">
        <f t="shared" ref="I16:J16" si="7">+I17+I18+I19+I20+I21+I22+I23+I24+I25</f>
        <v>25977386.91</v>
      </c>
      <c r="J16" s="6">
        <f t="shared" si="7"/>
        <v>19095847.460000001</v>
      </c>
      <c r="K16" s="6">
        <f t="shared" ref="K16" si="8">+K17+K18+K19+K20+K21+K22+K23+K24+K25</f>
        <v>45924921.509999998</v>
      </c>
      <c r="L16" s="7">
        <f>+SUM(F16:K16)</f>
        <v>137598100.85999998</v>
      </c>
    </row>
    <row r="17" spans="2:12">
      <c r="B17" s="8" t="s">
        <v>17</v>
      </c>
      <c r="C17" s="10">
        <v>57881612</v>
      </c>
      <c r="D17" s="10">
        <v>-22713073.5</v>
      </c>
      <c r="E17" s="10">
        <f t="shared" ref="E17:E25" si="9">+D17+C17</f>
        <v>35168538.5</v>
      </c>
      <c r="F17" s="10">
        <v>1158759.2</v>
      </c>
      <c r="G17" s="10">
        <v>5409746.4000000004</v>
      </c>
      <c r="H17" s="10">
        <v>5009382.3499999996</v>
      </c>
      <c r="I17" s="10">
        <v>7329969.7300000004</v>
      </c>
      <c r="J17" s="10">
        <v>2922333.8</v>
      </c>
      <c r="K17" s="10">
        <v>3981789.43</v>
      </c>
      <c r="L17" s="10">
        <f t="shared" si="4"/>
        <v>25811980.91</v>
      </c>
    </row>
    <row r="18" spans="2:12">
      <c r="B18" s="8" t="s">
        <v>18</v>
      </c>
      <c r="C18" s="10">
        <v>16131040</v>
      </c>
      <c r="D18" s="10">
        <v>-11443825.189999999</v>
      </c>
      <c r="E18" s="10">
        <f t="shared" si="9"/>
        <v>4687214.8100000005</v>
      </c>
      <c r="F18" s="10">
        <v>0</v>
      </c>
      <c r="G18" s="10">
        <v>0</v>
      </c>
      <c r="H18" s="10">
        <v>1192414.46</v>
      </c>
      <c r="I18" s="10">
        <v>125000</v>
      </c>
      <c r="J18" s="10">
        <v>139557.32999999999</v>
      </c>
      <c r="K18" s="10">
        <v>295585.52</v>
      </c>
      <c r="L18" s="10">
        <f t="shared" si="4"/>
        <v>1752557.31</v>
      </c>
    </row>
    <row r="19" spans="2:12">
      <c r="B19" s="8" t="s">
        <v>19</v>
      </c>
      <c r="C19" s="10">
        <v>2200020</v>
      </c>
      <c r="D19" s="10">
        <v>10199980</v>
      </c>
      <c r="E19" s="10">
        <f t="shared" si="9"/>
        <v>12400000</v>
      </c>
      <c r="F19" s="10">
        <v>136050</v>
      </c>
      <c r="G19" s="10">
        <v>576591</v>
      </c>
      <c r="H19" s="10">
        <v>1184719</v>
      </c>
      <c r="I19" s="10">
        <v>1328945</v>
      </c>
      <c r="J19" s="10">
        <v>1885448</v>
      </c>
      <c r="K19" s="10">
        <v>1354094</v>
      </c>
      <c r="L19" s="10">
        <f t="shared" si="4"/>
        <v>6465847</v>
      </c>
    </row>
    <row r="20" spans="2:12">
      <c r="B20" s="8" t="s">
        <v>20</v>
      </c>
      <c r="C20" s="10">
        <v>250000</v>
      </c>
      <c r="D20" s="10">
        <v>14301745.060000001</v>
      </c>
      <c r="E20" s="10">
        <f t="shared" si="9"/>
        <v>14551745.060000001</v>
      </c>
      <c r="F20" s="10">
        <v>0</v>
      </c>
      <c r="G20" s="10">
        <v>295850.90000000002</v>
      </c>
      <c r="H20" s="10">
        <v>734517</v>
      </c>
      <c r="I20" s="10">
        <v>2767800</v>
      </c>
      <c r="J20" s="10">
        <v>862140</v>
      </c>
      <c r="K20" s="10">
        <v>361168.6</v>
      </c>
      <c r="L20" s="10">
        <f t="shared" si="4"/>
        <v>5021476.5</v>
      </c>
    </row>
    <row r="21" spans="2:12">
      <c r="B21" s="8" t="s">
        <v>21</v>
      </c>
      <c r="C21" s="10">
        <v>1800020</v>
      </c>
      <c r="D21" s="10">
        <v>32861206.309999999</v>
      </c>
      <c r="E21" s="10">
        <f t="shared" si="9"/>
        <v>34661226.310000002</v>
      </c>
      <c r="F21" s="10">
        <v>901205.71</v>
      </c>
      <c r="G21" s="10">
        <v>3559609.85</v>
      </c>
      <c r="H21" s="10">
        <v>4703469.17</v>
      </c>
      <c r="I21" s="10">
        <v>1204685.3899999999</v>
      </c>
      <c r="J21" s="10">
        <v>3829046.26</v>
      </c>
      <c r="K21" s="10">
        <v>2807377.58</v>
      </c>
      <c r="L21" s="10">
        <f t="shared" si="4"/>
        <v>17005393.960000001</v>
      </c>
    </row>
    <row r="22" spans="2:12">
      <c r="B22" s="8" t="s">
        <v>22</v>
      </c>
      <c r="C22" s="10">
        <v>1200000</v>
      </c>
      <c r="D22" s="10">
        <v>15075117.359999999</v>
      </c>
      <c r="E22" s="10">
        <f t="shared" si="9"/>
        <v>16275117.359999999</v>
      </c>
      <c r="F22" s="10">
        <v>1063575.42</v>
      </c>
      <c r="G22" s="10">
        <v>2002733.96</v>
      </c>
      <c r="H22" s="10">
        <v>1514897.98</v>
      </c>
      <c r="I22" s="10">
        <v>2984968.58</v>
      </c>
      <c r="J22" s="10">
        <v>3208921.6</v>
      </c>
      <c r="K22" s="10">
        <v>638321.57999999996</v>
      </c>
      <c r="L22" s="10">
        <f t="shared" si="4"/>
        <v>11413419.119999999</v>
      </c>
    </row>
    <row r="23" spans="2:12">
      <c r="B23" s="8" t="s">
        <v>23</v>
      </c>
      <c r="C23" s="10">
        <v>0</v>
      </c>
      <c r="D23" s="10">
        <v>49709017.93</v>
      </c>
      <c r="E23" s="10">
        <f t="shared" si="9"/>
        <v>49709017.93</v>
      </c>
      <c r="F23" s="10">
        <v>0</v>
      </c>
      <c r="G23" s="10">
        <v>160740</v>
      </c>
      <c r="H23" s="10">
        <v>8937487.6999999993</v>
      </c>
      <c r="I23" s="10">
        <v>3478328.6</v>
      </c>
      <c r="J23" s="10">
        <v>4227875.75</v>
      </c>
      <c r="K23" s="10">
        <v>4689858.3899999997</v>
      </c>
      <c r="L23" s="10">
        <f t="shared" si="4"/>
        <v>21494290.439999998</v>
      </c>
    </row>
    <row r="24" spans="2:12">
      <c r="B24" s="8" t="s">
        <v>24</v>
      </c>
      <c r="C24" s="10">
        <v>0</v>
      </c>
      <c r="D24" s="10">
        <v>123736134.55</v>
      </c>
      <c r="E24" s="10">
        <f t="shared" si="9"/>
        <v>123736134.55</v>
      </c>
      <c r="F24" s="10">
        <v>0</v>
      </c>
      <c r="G24" s="10">
        <v>497999.92</v>
      </c>
      <c r="H24" s="10">
        <v>7189223.4000000004</v>
      </c>
      <c r="I24" s="10">
        <v>5339375.92</v>
      </c>
      <c r="J24" s="10">
        <v>2017588.66</v>
      </c>
      <c r="K24" s="10">
        <v>31628952.780000001</v>
      </c>
      <c r="L24" s="10">
        <f t="shared" si="4"/>
        <v>46673140.68</v>
      </c>
    </row>
    <row r="25" spans="2:12">
      <c r="B25" s="8" t="s">
        <v>25</v>
      </c>
      <c r="C25" s="10">
        <v>5200000</v>
      </c>
      <c r="D25" s="10">
        <v>1145560.8999999999</v>
      </c>
      <c r="E25" s="10">
        <f t="shared" si="9"/>
        <v>6345560.9000000004</v>
      </c>
      <c r="F25" s="10">
        <v>0</v>
      </c>
      <c r="G25" s="10">
        <v>0</v>
      </c>
      <c r="H25" s="10">
        <v>370971.56</v>
      </c>
      <c r="I25" s="10">
        <v>1418313.69</v>
      </c>
      <c r="J25" s="10">
        <v>2936.06</v>
      </c>
      <c r="K25" s="10">
        <v>167773.63</v>
      </c>
      <c r="L25" s="10">
        <f t="shared" si="4"/>
        <v>1959994.94</v>
      </c>
    </row>
    <row r="26" spans="2:12" ht="15.75">
      <c r="B26" s="5" t="s">
        <v>26</v>
      </c>
      <c r="C26" s="6">
        <f t="shared" ref="C26:H26" si="10">+C27+C28+C29+C30+C31+C32+C33+C34+C35</f>
        <v>17925048</v>
      </c>
      <c r="D26" s="6">
        <f t="shared" si="10"/>
        <v>140149630.34999999</v>
      </c>
      <c r="E26" s="6">
        <f t="shared" si="10"/>
        <v>158074678.34999999</v>
      </c>
      <c r="F26" s="6">
        <f t="shared" si="10"/>
        <v>996645</v>
      </c>
      <c r="G26" s="6">
        <f t="shared" si="10"/>
        <v>4483991.58</v>
      </c>
      <c r="H26" s="6">
        <f t="shared" si="10"/>
        <v>30576612.84</v>
      </c>
      <c r="I26" s="6">
        <f t="shared" ref="I26:J26" si="11">+I27+I28+I29+I30+I31+I32+I33+I34+I35</f>
        <v>11824917.870000001</v>
      </c>
      <c r="J26" s="6">
        <f t="shared" si="11"/>
        <v>14770308.379999999</v>
      </c>
      <c r="K26" s="6">
        <f t="shared" ref="K26" si="12">+K27+K28+K29+K30+K31+K32+K33+K34+K35</f>
        <v>16573316.729999999</v>
      </c>
      <c r="L26" s="7">
        <f>+SUM(F26:K26)</f>
        <v>79225792.400000006</v>
      </c>
    </row>
    <row r="27" spans="2:12">
      <c r="B27" s="8" t="s">
        <v>27</v>
      </c>
      <c r="C27" s="10">
        <v>17925048</v>
      </c>
      <c r="D27" s="10">
        <v>43307441.020000003</v>
      </c>
      <c r="E27" s="10">
        <f t="shared" ref="E27:E35" si="13">+D27+C27</f>
        <v>61232489.020000003</v>
      </c>
      <c r="F27" s="10">
        <v>996645</v>
      </c>
      <c r="G27" s="10">
        <v>1256125.8799999999</v>
      </c>
      <c r="H27" s="10">
        <v>13728184.68</v>
      </c>
      <c r="I27" s="10">
        <v>6543113.1600000001</v>
      </c>
      <c r="J27" s="10">
        <v>3289529.43</v>
      </c>
      <c r="K27" s="10">
        <v>3054745.85</v>
      </c>
      <c r="L27" s="10">
        <f t="shared" si="4"/>
        <v>28868344</v>
      </c>
    </row>
    <row r="28" spans="2:12">
      <c r="B28" s="8" t="s">
        <v>28</v>
      </c>
      <c r="C28" s="10">
        <v>0</v>
      </c>
      <c r="D28" s="10">
        <v>14661849.35</v>
      </c>
      <c r="E28" s="10">
        <f t="shared" si="13"/>
        <v>14661849.35</v>
      </c>
      <c r="F28" s="10">
        <v>0</v>
      </c>
      <c r="G28" s="10">
        <v>0</v>
      </c>
      <c r="H28" s="10">
        <v>9875053.7400000002</v>
      </c>
      <c r="I28" s="10">
        <v>1102502.1599999999</v>
      </c>
      <c r="J28" s="10">
        <v>743253.9</v>
      </c>
      <c r="K28" s="10">
        <v>57432.959999999999</v>
      </c>
      <c r="L28" s="10">
        <f t="shared" si="4"/>
        <v>11778242.760000002</v>
      </c>
    </row>
    <row r="29" spans="2:12">
      <c r="B29" s="8" t="s">
        <v>29</v>
      </c>
      <c r="C29" s="10">
        <v>0</v>
      </c>
      <c r="D29" s="10">
        <v>3241217.82</v>
      </c>
      <c r="E29" s="10">
        <f t="shared" si="13"/>
        <v>3241217.82</v>
      </c>
      <c r="F29" s="10">
        <v>0</v>
      </c>
      <c r="G29" s="10">
        <v>0</v>
      </c>
      <c r="H29" s="10">
        <v>196808.66</v>
      </c>
      <c r="I29" s="10">
        <v>0</v>
      </c>
      <c r="J29" s="10">
        <v>679544.47</v>
      </c>
      <c r="K29" s="10">
        <v>0</v>
      </c>
      <c r="L29" s="10">
        <f t="shared" si="4"/>
        <v>876353.13</v>
      </c>
    </row>
    <row r="30" spans="2:12">
      <c r="B30" s="8" t="s">
        <v>30</v>
      </c>
      <c r="C30" s="10">
        <v>0</v>
      </c>
      <c r="D30" s="10">
        <v>11057602.5</v>
      </c>
      <c r="E30" s="10">
        <f t="shared" si="13"/>
        <v>11057602.5</v>
      </c>
      <c r="F30" s="10">
        <v>0</v>
      </c>
      <c r="G30" s="10">
        <v>0</v>
      </c>
      <c r="H30" s="10">
        <v>378250</v>
      </c>
      <c r="I30" s="10">
        <v>807717.75</v>
      </c>
      <c r="J30" s="10">
        <v>3469950.49</v>
      </c>
      <c r="K30" s="10">
        <v>367152.02</v>
      </c>
      <c r="L30" s="10">
        <f t="shared" si="4"/>
        <v>5023070.26</v>
      </c>
    </row>
    <row r="31" spans="2:12">
      <c r="B31" s="8" t="s">
        <v>31</v>
      </c>
      <c r="C31" s="10">
        <v>0</v>
      </c>
      <c r="D31" s="10">
        <v>615822.57999999996</v>
      </c>
      <c r="E31" s="10">
        <f t="shared" si="13"/>
        <v>615822.57999999996</v>
      </c>
      <c r="F31" s="10">
        <v>0</v>
      </c>
      <c r="G31" s="10">
        <v>0</v>
      </c>
      <c r="H31" s="10">
        <v>2822.56</v>
      </c>
      <c r="I31" s="10">
        <v>0</v>
      </c>
      <c r="J31" s="10">
        <v>8556.86</v>
      </c>
      <c r="K31" s="10">
        <v>0</v>
      </c>
      <c r="L31" s="10">
        <f t="shared" si="4"/>
        <v>11379.42</v>
      </c>
    </row>
    <row r="32" spans="2:12">
      <c r="B32" s="8" t="s">
        <v>32</v>
      </c>
      <c r="C32" s="10">
        <v>0</v>
      </c>
      <c r="D32" s="10">
        <v>655304.74</v>
      </c>
      <c r="E32" s="10">
        <f t="shared" si="13"/>
        <v>655304.74</v>
      </c>
      <c r="F32" s="10">
        <v>0</v>
      </c>
      <c r="G32" s="10">
        <v>0</v>
      </c>
      <c r="H32" s="10">
        <v>117524.33</v>
      </c>
      <c r="I32" s="10">
        <v>27130.560000000001</v>
      </c>
      <c r="J32" s="10">
        <v>6193.85</v>
      </c>
      <c r="K32" s="10">
        <v>100844.28</v>
      </c>
      <c r="L32" s="10">
        <f t="shared" si="4"/>
        <v>251693.02000000002</v>
      </c>
    </row>
    <row r="33" spans="2:12">
      <c r="B33" s="8" t="s">
        <v>33</v>
      </c>
      <c r="C33" s="10">
        <v>0</v>
      </c>
      <c r="D33" s="10">
        <v>45140262.619999997</v>
      </c>
      <c r="E33" s="10">
        <f t="shared" si="13"/>
        <v>45140262.619999997</v>
      </c>
      <c r="F33" s="10">
        <v>0</v>
      </c>
      <c r="G33" s="10">
        <v>3227865.7</v>
      </c>
      <c r="H33" s="10">
        <v>1787518.07</v>
      </c>
      <c r="I33" s="10">
        <v>2640976</v>
      </c>
      <c r="J33" s="10">
        <v>4037549.29</v>
      </c>
      <c r="K33" s="10">
        <v>9818920.5199999996</v>
      </c>
      <c r="L33" s="10">
        <f t="shared" si="4"/>
        <v>21512829.579999998</v>
      </c>
    </row>
    <row r="34" spans="2:12">
      <c r="B34" s="8" t="s">
        <v>34</v>
      </c>
      <c r="C34" s="10">
        <v>0</v>
      </c>
      <c r="D34" s="10">
        <v>0</v>
      </c>
      <c r="E34" s="10">
        <f t="shared" si="13"/>
        <v>0</v>
      </c>
      <c r="F34" s="10">
        <v>0</v>
      </c>
      <c r="G34" s="10">
        <v>0</v>
      </c>
      <c r="H34" s="10">
        <v>0</v>
      </c>
      <c r="I34" s="10">
        <v>0</v>
      </c>
      <c r="J34" s="10">
        <v>0</v>
      </c>
      <c r="K34" s="10">
        <v>0</v>
      </c>
      <c r="L34" s="10">
        <f t="shared" si="4"/>
        <v>0</v>
      </c>
    </row>
    <row r="35" spans="2:12">
      <c r="B35" s="8" t="s">
        <v>35</v>
      </c>
      <c r="C35" s="10">
        <v>0</v>
      </c>
      <c r="D35" s="10">
        <v>21470129.719999999</v>
      </c>
      <c r="E35" s="10">
        <f t="shared" si="13"/>
        <v>21470129.719999999</v>
      </c>
      <c r="F35" s="10">
        <v>0</v>
      </c>
      <c r="G35" s="10">
        <v>0</v>
      </c>
      <c r="H35" s="10">
        <v>4490450.8</v>
      </c>
      <c r="I35" s="10">
        <v>703478.24</v>
      </c>
      <c r="J35" s="10">
        <v>2535730.09</v>
      </c>
      <c r="K35" s="10">
        <v>3174221.1</v>
      </c>
      <c r="L35" s="10">
        <f t="shared" si="4"/>
        <v>10903880.23</v>
      </c>
    </row>
    <row r="36" spans="2:12" ht="15.75">
      <c r="B36" s="5" t="s">
        <v>36</v>
      </c>
      <c r="C36" s="6">
        <f>+C37+C38+C39+C40+C41+C42+C43+C44</f>
        <v>214638056</v>
      </c>
      <c r="D36" s="6">
        <f>+D37+D38+D39+D40+D41+D42+D43+D44</f>
        <v>-41444340</v>
      </c>
      <c r="E36" s="6">
        <f>+E37+E38+E39+E40+E41+E42+E43+E44</f>
        <v>173193716</v>
      </c>
      <c r="F36" s="6">
        <v>0</v>
      </c>
      <c r="G36" s="6">
        <f>+G37+G38+G39+G40+G41+G42+G43+G44</f>
        <v>0</v>
      </c>
      <c r="H36" s="6">
        <f>+H37+H38+H39+H40+H41+H42+H43+H44</f>
        <v>39973429</v>
      </c>
      <c r="I36" s="6">
        <f>+I37+I38+I39+I40+I41+I42+I43+I44</f>
        <v>1250000.01</v>
      </c>
      <c r="J36" s="6">
        <f>+J37+J38+J39+J40+J41+J42+J43+J44</f>
        <v>27903119.329999998</v>
      </c>
      <c r="K36" s="6">
        <f>+K37+K38+K39+K40+K41+K42+K43+K44</f>
        <v>13370309.67</v>
      </c>
      <c r="L36" s="7">
        <f>+SUM(F36:K36)</f>
        <v>82496858.010000005</v>
      </c>
    </row>
    <row r="37" spans="2:12">
      <c r="B37" s="8" t="s">
        <v>37</v>
      </c>
      <c r="C37" s="10">
        <v>214638056</v>
      </c>
      <c r="D37" s="10">
        <v>-41444340</v>
      </c>
      <c r="E37" s="10">
        <f t="shared" ref="E37:E51" si="14">+D37+C37</f>
        <v>173193716</v>
      </c>
      <c r="F37" s="10">
        <v>0</v>
      </c>
      <c r="G37" s="10">
        <v>0</v>
      </c>
      <c r="H37" s="10">
        <v>39973429</v>
      </c>
      <c r="I37" s="10">
        <v>1250000.01</v>
      </c>
      <c r="J37" s="10">
        <v>27903119.329999998</v>
      </c>
      <c r="K37" s="10">
        <v>13370309.67</v>
      </c>
      <c r="L37" s="10">
        <f t="shared" ref="L37" si="15">+SUM(F37:K37)</f>
        <v>82496858.010000005</v>
      </c>
    </row>
    <row r="38" spans="2:12">
      <c r="B38" s="8" t="s">
        <v>38</v>
      </c>
      <c r="C38" s="10">
        <v>0</v>
      </c>
      <c r="D38" s="10">
        <v>0</v>
      </c>
      <c r="E38" s="10">
        <f t="shared" si="14"/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f t="shared" ref="L38:L44" si="16">+SUM(F38:K38)</f>
        <v>0</v>
      </c>
    </row>
    <row r="39" spans="2:12">
      <c r="B39" s="8" t="s">
        <v>39</v>
      </c>
      <c r="C39" s="10">
        <v>0</v>
      </c>
      <c r="D39" s="10">
        <v>0</v>
      </c>
      <c r="E39" s="10">
        <f t="shared" si="14"/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f t="shared" si="16"/>
        <v>0</v>
      </c>
    </row>
    <row r="40" spans="2:12">
      <c r="B40" s="8" t="s">
        <v>40</v>
      </c>
      <c r="C40" s="10">
        <v>0</v>
      </c>
      <c r="D40" s="10">
        <v>0</v>
      </c>
      <c r="E40" s="10">
        <f t="shared" si="14"/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f t="shared" si="16"/>
        <v>0</v>
      </c>
    </row>
    <row r="41" spans="2:12">
      <c r="B41" s="8" t="s">
        <v>41</v>
      </c>
      <c r="C41" s="10">
        <v>0</v>
      </c>
      <c r="D41" s="10">
        <v>0</v>
      </c>
      <c r="E41" s="10">
        <f t="shared" si="14"/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f t="shared" si="16"/>
        <v>0</v>
      </c>
    </row>
    <row r="42" spans="2:12">
      <c r="B42" s="8" t="s">
        <v>42</v>
      </c>
      <c r="C42" s="10">
        <v>0</v>
      </c>
      <c r="D42" s="10">
        <v>0</v>
      </c>
      <c r="E42" s="10">
        <f t="shared" si="14"/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f t="shared" si="16"/>
        <v>0</v>
      </c>
    </row>
    <row r="43" spans="2:12">
      <c r="B43" s="8" t="s">
        <v>43</v>
      </c>
      <c r="C43" s="10">
        <v>0</v>
      </c>
      <c r="D43" s="10">
        <v>0</v>
      </c>
      <c r="E43" s="10">
        <f t="shared" si="14"/>
        <v>0</v>
      </c>
      <c r="F43" s="10">
        <v>0</v>
      </c>
      <c r="G43" s="10">
        <v>0</v>
      </c>
      <c r="H43" s="10">
        <v>0</v>
      </c>
      <c r="I43" s="10">
        <v>0</v>
      </c>
      <c r="J43" s="10">
        <v>0</v>
      </c>
      <c r="K43" s="10">
        <v>0</v>
      </c>
      <c r="L43" s="10">
        <f t="shared" si="16"/>
        <v>0</v>
      </c>
    </row>
    <row r="44" spans="2:12">
      <c r="B44" s="8" t="s">
        <v>44</v>
      </c>
      <c r="C44" s="10">
        <v>0</v>
      </c>
      <c r="D44" s="10">
        <v>0</v>
      </c>
      <c r="E44" s="10">
        <f t="shared" si="14"/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f t="shared" si="16"/>
        <v>0</v>
      </c>
    </row>
    <row r="45" spans="2:12" ht="15.75">
      <c r="B45" s="5" t="s">
        <v>45</v>
      </c>
      <c r="C45" s="6">
        <v>0</v>
      </c>
      <c r="D45" s="6">
        <v>0</v>
      </c>
      <c r="E45" s="6">
        <f t="shared" si="14"/>
        <v>0</v>
      </c>
      <c r="F45" s="6">
        <v>0</v>
      </c>
      <c r="G45" s="6">
        <v>0</v>
      </c>
      <c r="H45" s="6">
        <v>0</v>
      </c>
      <c r="I45" s="6">
        <f>+I46+I47+I48+I49+I50+I51</f>
        <v>0</v>
      </c>
      <c r="J45" s="6">
        <f t="shared" ref="J45:K45" si="17">+J46+J47+J48+J49+J50+J51</f>
        <v>0</v>
      </c>
      <c r="K45" s="6">
        <f t="shared" si="17"/>
        <v>0</v>
      </c>
      <c r="L45" s="7">
        <f>+SUM(F45:K45)</f>
        <v>0</v>
      </c>
    </row>
    <row r="46" spans="2:12">
      <c r="B46" s="8" t="s">
        <v>46</v>
      </c>
      <c r="C46" s="10">
        <v>0</v>
      </c>
      <c r="D46" s="10">
        <v>0</v>
      </c>
      <c r="E46" s="10">
        <f t="shared" si="14"/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f t="shared" ref="L46:L51" si="18">+SUM(F46:K46)</f>
        <v>0</v>
      </c>
    </row>
    <row r="47" spans="2:12">
      <c r="B47" s="8" t="s">
        <v>47</v>
      </c>
      <c r="C47" s="10">
        <v>0</v>
      </c>
      <c r="D47" s="10">
        <v>0</v>
      </c>
      <c r="E47" s="10">
        <f t="shared" si="14"/>
        <v>0</v>
      </c>
      <c r="F47" s="10">
        <v>0</v>
      </c>
      <c r="G47" s="10">
        <v>0</v>
      </c>
      <c r="H47" s="10">
        <v>0</v>
      </c>
      <c r="I47" s="10">
        <v>0</v>
      </c>
      <c r="J47" s="10">
        <v>0</v>
      </c>
      <c r="K47" s="10">
        <v>0</v>
      </c>
      <c r="L47" s="10">
        <f t="shared" si="18"/>
        <v>0</v>
      </c>
    </row>
    <row r="48" spans="2:12">
      <c r="B48" s="8" t="s">
        <v>48</v>
      </c>
      <c r="C48" s="10">
        <v>0</v>
      </c>
      <c r="D48" s="10">
        <v>0</v>
      </c>
      <c r="E48" s="10">
        <f t="shared" si="14"/>
        <v>0</v>
      </c>
      <c r="F48" s="10">
        <v>0</v>
      </c>
      <c r="G48" s="10">
        <v>0</v>
      </c>
      <c r="H48" s="10">
        <v>0</v>
      </c>
      <c r="I48" s="10">
        <v>0</v>
      </c>
      <c r="J48" s="10">
        <v>0</v>
      </c>
      <c r="K48" s="10">
        <v>0</v>
      </c>
      <c r="L48" s="10">
        <f t="shared" si="18"/>
        <v>0</v>
      </c>
    </row>
    <row r="49" spans="2:12">
      <c r="B49" s="8" t="s">
        <v>49</v>
      </c>
      <c r="C49" s="10">
        <v>0</v>
      </c>
      <c r="D49" s="10">
        <v>0</v>
      </c>
      <c r="E49" s="10">
        <f t="shared" si="14"/>
        <v>0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0">
        <f t="shared" si="18"/>
        <v>0</v>
      </c>
    </row>
    <row r="50" spans="2:12">
      <c r="B50" s="8" t="s">
        <v>50</v>
      </c>
      <c r="C50" s="10">
        <v>0</v>
      </c>
      <c r="D50" s="10">
        <v>0</v>
      </c>
      <c r="E50" s="10">
        <f t="shared" si="14"/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f t="shared" si="18"/>
        <v>0</v>
      </c>
    </row>
    <row r="51" spans="2:12">
      <c r="B51" s="8" t="s">
        <v>51</v>
      </c>
      <c r="C51" s="10">
        <v>0</v>
      </c>
      <c r="D51" s="10">
        <v>0</v>
      </c>
      <c r="E51" s="10">
        <f t="shared" si="14"/>
        <v>0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f t="shared" si="18"/>
        <v>0</v>
      </c>
    </row>
    <row r="52" spans="2:12" ht="15.75">
      <c r="B52" s="5" t="s">
        <v>52</v>
      </c>
      <c r="C52" s="6">
        <f>+C53+C54+C55+C56+C57+C58+C59+C60+C61</f>
        <v>0</v>
      </c>
      <c r="D52" s="6">
        <f t="shared" ref="D52:H52" si="19">+D53+D54+D55+D56+D57+D58+D59+D60+D61</f>
        <v>90183127.780000001</v>
      </c>
      <c r="E52" s="6">
        <f t="shared" si="19"/>
        <v>90183127.780000001</v>
      </c>
      <c r="F52" s="6">
        <f t="shared" si="19"/>
        <v>0</v>
      </c>
      <c r="G52" s="6">
        <f t="shared" si="19"/>
        <v>0</v>
      </c>
      <c r="H52" s="6">
        <f t="shared" si="19"/>
        <v>36286256.5</v>
      </c>
      <c r="I52" s="6">
        <f t="shared" ref="I52:J52" si="20">+I53+I54+I55+I56+I57+I58+I59+I60+I61</f>
        <v>1588567</v>
      </c>
      <c r="J52" s="6">
        <f t="shared" si="20"/>
        <v>15555625.66</v>
      </c>
      <c r="K52" s="6">
        <f t="shared" ref="K52" si="21">+K53+K54+K55+K56+K57+K58+K59+K60+K61</f>
        <v>17028981.030000001</v>
      </c>
      <c r="L52" s="7">
        <f>+SUM(F52:K52)</f>
        <v>70459430.189999998</v>
      </c>
    </row>
    <row r="53" spans="2:12">
      <c r="B53" s="8" t="s">
        <v>53</v>
      </c>
      <c r="C53" s="10">
        <v>0</v>
      </c>
      <c r="D53" s="10">
        <v>24270580.469999999</v>
      </c>
      <c r="E53" s="10">
        <f t="shared" ref="E53:E61" si="22">+D53+C53</f>
        <v>24270580.469999999</v>
      </c>
      <c r="F53" s="10">
        <v>0</v>
      </c>
      <c r="G53" s="10">
        <v>0</v>
      </c>
      <c r="H53" s="10">
        <v>5155664.2699999996</v>
      </c>
      <c r="I53" s="10">
        <v>1445777.24</v>
      </c>
      <c r="J53" s="10">
        <v>17775.580000000002</v>
      </c>
      <c r="K53" s="10">
        <v>14232209.91</v>
      </c>
      <c r="L53" s="10">
        <f t="shared" ref="L53:L61" si="23">+SUM(F53:K53)</f>
        <v>20851427</v>
      </c>
    </row>
    <row r="54" spans="2:12">
      <c r="B54" s="8" t="s">
        <v>54</v>
      </c>
      <c r="C54" s="10">
        <v>0</v>
      </c>
      <c r="D54" s="10">
        <v>337410.15</v>
      </c>
      <c r="E54" s="10">
        <f t="shared" si="22"/>
        <v>337410.15</v>
      </c>
      <c r="F54" s="10">
        <v>0</v>
      </c>
      <c r="G54" s="10">
        <v>0</v>
      </c>
      <c r="H54" s="10">
        <v>24568.26</v>
      </c>
      <c r="I54" s="10">
        <v>0</v>
      </c>
      <c r="J54" s="10">
        <v>0</v>
      </c>
      <c r="K54" s="10">
        <v>0</v>
      </c>
      <c r="L54" s="10">
        <f t="shared" si="23"/>
        <v>24568.26</v>
      </c>
    </row>
    <row r="55" spans="2:12">
      <c r="B55" s="8" t="s">
        <v>55</v>
      </c>
      <c r="C55" s="10">
        <v>0</v>
      </c>
      <c r="D55" s="10">
        <v>45000</v>
      </c>
      <c r="E55" s="10">
        <f t="shared" si="22"/>
        <v>45000</v>
      </c>
      <c r="F55" s="10">
        <v>0</v>
      </c>
      <c r="G55" s="10">
        <v>0</v>
      </c>
      <c r="H55" s="10">
        <v>0</v>
      </c>
      <c r="I55" s="10">
        <v>0</v>
      </c>
      <c r="J55" s="10">
        <v>0</v>
      </c>
      <c r="K55" s="10">
        <v>0</v>
      </c>
      <c r="L55" s="10">
        <f t="shared" si="23"/>
        <v>0</v>
      </c>
    </row>
    <row r="56" spans="2:12">
      <c r="B56" s="8" t="s">
        <v>56</v>
      </c>
      <c r="C56" s="10">
        <v>0</v>
      </c>
      <c r="D56" s="10">
        <v>52595014</v>
      </c>
      <c r="E56" s="10">
        <f t="shared" si="22"/>
        <v>52595014</v>
      </c>
      <c r="F56" s="10">
        <v>0</v>
      </c>
      <c r="G56" s="10">
        <v>0</v>
      </c>
      <c r="H56" s="10">
        <v>30270499</v>
      </c>
      <c r="I56" s="10">
        <v>0</v>
      </c>
      <c r="J56" s="10">
        <v>14520750</v>
      </c>
      <c r="K56" s="10">
        <v>0</v>
      </c>
      <c r="L56" s="10">
        <f t="shared" si="23"/>
        <v>44791249</v>
      </c>
    </row>
    <row r="57" spans="2:12">
      <c r="B57" s="8" t="s">
        <v>57</v>
      </c>
      <c r="C57" s="10">
        <v>0</v>
      </c>
      <c r="D57" s="10">
        <v>12199014.02</v>
      </c>
      <c r="E57" s="10">
        <f t="shared" si="22"/>
        <v>12199014.02</v>
      </c>
      <c r="F57" s="10">
        <v>0</v>
      </c>
      <c r="G57" s="10">
        <v>0</v>
      </c>
      <c r="H57" s="10">
        <v>835524.97</v>
      </c>
      <c r="I57" s="10">
        <v>142789.76000000001</v>
      </c>
      <c r="J57" s="10">
        <v>1017100.08</v>
      </c>
      <c r="K57" s="10">
        <v>2518002</v>
      </c>
      <c r="L57" s="10">
        <f t="shared" si="23"/>
        <v>4513416.8100000005</v>
      </c>
    </row>
    <row r="58" spans="2:12">
      <c r="B58" s="8" t="s">
        <v>58</v>
      </c>
      <c r="C58" s="10">
        <v>0</v>
      </c>
      <c r="D58" s="10">
        <v>280000</v>
      </c>
      <c r="E58" s="10">
        <f t="shared" si="22"/>
        <v>280000</v>
      </c>
      <c r="F58" s="10">
        <v>0</v>
      </c>
      <c r="G58" s="10">
        <v>0</v>
      </c>
      <c r="H58" s="10">
        <v>0</v>
      </c>
      <c r="I58" s="10">
        <v>0</v>
      </c>
      <c r="J58" s="10">
        <v>0</v>
      </c>
      <c r="K58" s="10">
        <v>0</v>
      </c>
      <c r="L58" s="10">
        <f t="shared" si="23"/>
        <v>0</v>
      </c>
    </row>
    <row r="59" spans="2:12">
      <c r="B59" s="8" t="s">
        <v>59</v>
      </c>
      <c r="C59" s="10">
        <v>0</v>
      </c>
      <c r="D59" s="10">
        <v>0</v>
      </c>
      <c r="E59" s="10">
        <f t="shared" si="22"/>
        <v>0</v>
      </c>
      <c r="F59" s="10">
        <v>0</v>
      </c>
      <c r="G59" s="10">
        <v>0</v>
      </c>
      <c r="H59" s="10">
        <v>0</v>
      </c>
      <c r="I59" s="10">
        <v>0</v>
      </c>
      <c r="J59" s="10">
        <v>0</v>
      </c>
      <c r="K59" s="10">
        <v>0</v>
      </c>
      <c r="L59" s="10">
        <f t="shared" si="23"/>
        <v>0</v>
      </c>
    </row>
    <row r="60" spans="2:12">
      <c r="B60" s="8" t="s">
        <v>60</v>
      </c>
      <c r="C60" s="10">
        <v>0</v>
      </c>
      <c r="D60" s="10">
        <v>381109.14</v>
      </c>
      <c r="E60" s="10">
        <f t="shared" si="22"/>
        <v>381109.14</v>
      </c>
      <c r="F60" s="10">
        <v>0</v>
      </c>
      <c r="G60" s="10">
        <v>0</v>
      </c>
      <c r="H60" s="10">
        <v>0</v>
      </c>
      <c r="I60" s="10">
        <v>0</v>
      </c>
      <c r="J60" s="10">
        <v>0</v>
      </c>
      <c r="K60" s="10">
        <v>278769.12</v>
      </c>
      <c r="L60" s="10">
        <f t="shared" si="23"/>
        <v>278769.12</v>
      </c>
    </row>
    <row r="61" spans="2:12">
      <c r="B61" s="8" t="s">
        <v>61</v>
      </c>
      <c r="C61" s="10">
        <v>0</v>
      </c>
      <c r="D61" s="10">
        <v>75000</v>
      </c>
      <c r="E61" s="10">
        <f t="shared" si="22"/>
        <v>75000</v>
      </c>
      <c r="F61" s="10">
        <v>0</v>
      </c>
      <c r="G61" s="10">
        <v>0</v>
      </c>
      <c r="H61" s="10">
        <v>0</v>
      </c>
      <c r="I61" s="10">
        <v>0</v>
      </c>
      <c r="J61" s="10">
        <v>0</v>
      </c>
      <c r="K61" s="10">
        <v>0</v>
      </c>
      <c r="L61" s="10">
        <f t="shared" si="23"/>
        <v>0</v>
      </c>
    </row>
    <row r="62" spans="2:12" ht="15.75">
      <c r="B62" s="5" t="s">
        <v>62</v>
      </c>
      <c r="C62" s="6">
        <f>+C63+C64+C65+C66</f>
        <v>0</v>
      </c>
      <c r="D62" s="6">
        <f t="shared" ref="D62:H62" si="24">+D63+D64+D65+D66</f>
        <v>9081387.5</v>
      </c>
      <c r="E62" s="6">
        <f t="shared" si="24"/>
        <v>9081387.5</v>
      </c>
      <c r="F62" s="6">
        <f t="shared" si="24"/>
        <v>0</v>
      </c>
      <c r="G62" s="6">
        <f t="shared" si="24"/>
        <v>0</v>
      </c>
      <c r="H62" s="6">
        <f t="shared" si="24"/>
        <v>0</v>
      </c>
      <c r="I62" s="6">
        <f t="shared" ref="I62:J62" si="25">+I63+I64+I65+I66</f>
        <v>0</v>
      </c>
      <c r="J62" s="6">
        <f t="shared" si="25"/>
        <v>1582091.74</v>
      </c>
      <c r="K62" s="6">
        <f t="shared" ref="K62" si="26">+K63+K64+K65+K66</f>
        <v>96005.11</v>
      </c>
      <c r="L62" s="7">
        <f>+SUM(F62:K62)</f>
        <v>1678096.85</v>
      </c>
    </row>
    <row r="63" spans="2:12">
      <c r="B63" s="8" t="s">
        <v>63</v>
      </c>
      <c r="C63" s="10">
        <v>0</v>
      </c>
      <c r="D63" s="10">
        <v>9081387.5</v>
      </c>
      <c r="E63" s="10">
        <f t="shared" ref="E63:E66" si="27">+D63+C63</f>
        <v>9081387.5</v>
      </c>
      <c r="F63" s="10">
        <v>0</v>
      </c>
      <c r="G63" s="10">
        <v>0</v>
      </c>
      <c r="H63" s="10">
        <v>0</v>
      </c>
      <c r="I63" s="10">
        <v>0</v>
      </c>
      <c r="J63" s="10">
        <v>1582091.74</v>
      </c>
      <c r="K63" s="10">
        <v>96005.11</v>
      </c>
      <c r="L63" s="10">
        <f t="shared" ref="L63:L66" si="28">+SUM(F63:K63)</f>
        <v>1678096.85</v>
      </c>
    </row>
    <row r="64" spans="2:12">
      <c r="B64" s="8" t="s">
        <v>64</v>
      </c>
      <c r="C64" s="10">
        <v>0</v>
      </c>
      <c r="D64" s="10">
        <v>0</v>
      </c>
      <c r="E64" s="10">
        <f t="shared" si="27"/>
        <v>0</v>
      </c>
      <c r="F64" s="10">
        <v>0</v>
      </c>
      <c r="G64" s="10">
        <v>0</v>
      </c>
      <c r="H64" s="10">
        <v>0</v>
      </c>
      <c r="I64" s="10">
        <v>0</v>
      </c>
      <c r="J64" s="10">
        <v>0</v>
      </c>
      <c r="K64" s="10">
        <v>0</v>
      </c>
      <c r="L64" s="10">
        <f t="shared" si="28"/>
        <v>0</v>
      </c>
    </row>
    <row r="65" spans="2:12">
      <c r="B65" s="8" t="s">
        <v>65</v>
      </c>
      <c r="C65" s="10">
        <v>0</v>
      </c>
      <c r="D65" s="10">
        <v>0</v>
      </c>
      <c r="E65" s="10">
        <f t="shared" si="27"/>
        <v>0</v>
      </c>
      <c r="F65" s="10">
        <v>0</v>
      </c>
      <c r="G65" s="10">
        <v>0</v>
      </c>
      <c r="H65" s="10">
        <v>0</v>
      </c>
      <c r="I65" s="10">
        <v>0</v>
      </c>
      <c r="J65" s="10">
        <v>0</v>
      </c>
      <c r="K65" s="10">
        <v>0</v>
      </c>
      <c r="L65" s="10">
        <f t="shared" si="28"/>
        <v>0</v>
      </c>
    </row>
    <row r="66" spans="2:12">
      <c r="B66" s="8" t="s">
        <v>66</v>
      </c>
      <c r="C66" s="10">
        <v>0</v>
      </c>
      <c r="D66" s="10">
        <v>0</v>
      </c>
      <c r="E66" s="10">
        <f t="shared" si="27"/>
        <v>0</v>
      </c>
      <c r="F66" s="10">
        <v>0</v>
      </c>
      <c r="G66" s="10">
        <v>0</v>
      </c>
      <c r="H66" s="10">
        <v>0</v>
      </c>
      <c r="I66" s="10">
        <v>0</v>
      </c>
      <c r="J66" s="10">
        <v>0</v>
      </c>
      <c r="K66" s="10">
        <v>0</v>
      </c>
      <c r="L66" s="10">
        <f t="shared" si="28"/>
        <v>0</v>
      </c>
    </row>
    <row r="67" spans="2:12" ht="15.75">
      <c r="B67" s="5" t="s">
        <v>67</v>
      </c>
      <c r="C67" s="6">
        <v>0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7">
        <f>+SUM(F67:K67)</f>
        <v>0</v>
      </c>
    </row>
    <row r="68" spans="2:12">
      <c r="B68" s="8" t="s">
        <v>68</v>
      </c>
      <c r="C68" s="10">
        <v>0</v>
      </c>
      <c r="D68" s="10">
        <v>0</v>
      </c>
      <c r="E68" s="10">
        <f t="shared" ref="E68:E69" si="29">+D68+C68</f>
        <v>0</v>
      </c>
      <c r="F68" s="10">
        <v>0</v>
      </c>
      <c r="G68" s="10">
        <v>0</v>
      </c>
      <c r="H68" s="10">
        <v>0</v>
      </c>
      <c r="I68" s="10">
        <v>0</v>
      </c>
      <c r="J68" s="10">
        <v>0</v>
      </c>
      <c r="K68" s="10">
        <v>0</v>
      </c>
      <c r="L68" s="10">
        <f t="shared" ref="L68:L69" si="30">+SUM(F68:K68)</f>
        <v>0</v>
      </c>
    </row>
    <row r="69" spans="2:12">
      <c r="B69" s="8" t="s">
        <v>69</v>
      </c>
      <c r="C69" s="10">
        <v>0</v>
      </c>
      <c r="D69" s="10">
        <v>0</v>
      </c>
      <c r="E69" s="10">
        <f t="shared" si="29"/>
        <v>0</v>
      </c>
      <c r="F69" s="10">
        <v>0</v>
      </c>
      <c r="G69" s="10">
        <v>0</v>
      </c>
      <c r="H69" s="10">
        <v>0</v>
      </c>
      <c r="I69" s="10">
        <v>0</v>
      </c>
      <c r="J69" s="10">
        <v>0</v>
      </c>
      <c r="K69" s="10">
        <v>0</v>
      </c>
      <c r="L69" s="10">
        <f t="shared" si="30"/>
        <v>0</v>
      </c>
    </row>
    <row r="70" spans="2:12" ht="15.75">
      <c r="B70" s="5" t="s">
        <v>70</v>
      </c>
      <c r="C70" s="6">
        <v>0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7">
        <f>+SUM(F70:K70)</f>
        <v>0</v>
      </c>
    </row>
    <row r="71" spans="2:12">
      <c r="B71" s="8" t="s">
        <v>71</v>
      </c>
      <c r="C71" s="10">
        <v>0</v>
      </c>
      <c r="D71" s="10">
        <v>0</v>
      </c>
      <c r="E71" s="10">
        <f t="shared" ref="E71:E73" si="31">+D71+C71</f>
        <v>0</v>
      </c>
      <c r="F71" s="10">
        <v>0</v>
      </c>
      <c r="G71" s="10">
        <v>0</v>
      </c>
      <c r="H71" s="10">
        <v>0</v>
      </c>
      <c r="I71" s="10">
        <v>0</v>
      </c>
      <c r="J71" s="10">
        <v>0</v>
      </c>
      <c r="K71" s="10">
        <v>0</v>
      </c>
      <c r="L71" s="10">
        <f t="shared" ref="L71:L73" si="32">+SUM(F71:K71)</f>
        <v>0</v>
      </c>
    </row>
    <row r="72" spans="2:12">
      <c r="B72" s="8" t="s">
        <v>72</v>
      </c>
      <c r="C72" s="10">
        <v>0</v>
      </c>
      <c r="D72" s="10">
        <v>0</v>
      </c>
      <c r="E72" s="10">
        <f t="shared" si="31"/>
        <v>0</v>
      </c>
      <c r="F72" s="10">
        <v>0</v>
      </c>
      <c r="G72" s="10">
        <v>0</v>
      </c>
      <c r="H72" s="10">
        <v>0</v>
      </c>
      <c r="I72" s="10">
        <v>0</v>
      </c>
      <c r="J72" s="10">
        <v>0</v>
      </c>
      <c r="K72" s="10">
        <v>0</v>
      </c>
      <c r="L72" s="10">
        <f t="shared" si="32"/>
        <v>0</v>
      </c>
    </row>
    <row r="73" spans="2:12">
      <c r="B73" s="8" t="s">
        <v>73</v>
      </c>
      <c r="C73" s="10">
        <v>0</v>
      </c>
      <c r="D73" s="10">
        <v>0</v>
      </c>
      <c r="E73" s="10">
        <f t="shared" si="31"/>
        <v>0</v>
      </c>
      <c r="F73" s="10">
        <v>0</v>
      </c>
      <c r="G73" s="10">
        <v>0</v>
      </c>
      <c r="H73" s="10">
        <v>0</v>
      </c>
      <c r="I73" s="10">
        <v>0</v>
      </c>
      <c r="J73" s="10">
        <v>0</v>
      </c>
      <c r="K73" s="10">
        <v>0</v>
      </c>
      <c r="L73" s="10">
        <f t="shared" si="32"/>
        <v>0</v>
      </c>
    </row>
    <row r="74" spans="2:12" ht="15.75">
      <c r="B74" s="12" t="s">
        <v>74</v>
      </c>
      <c r="C74" s="6">
        <v>0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7">
        <f>+SUM(F74:K74)</f>
        <v>0</v>
      </c>
    </row>
    <row r="75" spans="2:12">
      <c r="B75" s="5" t="s">
        <v>75</v>
      </c>
      <c r="C75" s="10">
        <v>0</v>
      </c>
      <c r="D75" s="10">
        <v>0</v>
      </c>
      <c r="E75" s="10">
        <v>0</v>
      </c>
      <c r="F75" s="10">
        <v>0</v>
      </c>
      <c r="G75" s="10">
        <v>0</v>
      </c>
      <c r="H75" s="10">
        <v>0</v>
      </c>
      <c r="I75" s="10">
        <v>0</v>
      </c>
      <c r="J75" s="10">
        <v>0</v>
      </c>
      <c r="K75" s="10">
        <v>0</v>
      </c>
      <c r="L75" s="10">
        <f t="shared" ref="L75:L80" si="33">+SUM(F75:K75)</f>
        <v>0</v>
      </c>
    </row>
    <row r="76" spans="2:12">
      <c r="B76" s="8" t="s">
        <v>76</v>
      </c>
      <c r="C76" s="10">
        <v>0</v>
      </c>
      <c r="D76" s="10">
        <v>0</v>
      </c>
      <c r="E76" s="10">
        <v>0</v>
      </c>
      <c r="F76" s="10">
        <v>0</v>
      </c>
      <c r="G76" s="10">
        <v>0</v>
      </c>
      <c r="H76" s="10">
        <v>0</v>
      </c>
      <c r="I76" s="10">
        <v>0</v>
      </c>
      <c r="J76" s="10">
        <v>0</v>
      </c>
      <c r="K76" s="10">
        <v>0</v>
      </c>
      <c r="L76" s="10">
        <f t="shared" si="33"/>
        <v>0</v>
      </c>
    </row>
    <row r="77" spans="2:12">
      <c r="B77" s="8" t="s">
        <v>77</v>
      </c>
      <c r="C77" s="10">
        <v>0</v>
      </c>
      <c r="D77" s="10">
        <v>0</v>
      </c>
      <c r="E77" s="10">
        <v>0</v>
      </c>
      <c r="F77" s="10">
        <v>0</v>
      </c>
      <c r="G77" s="10">
        <v>0</v>
      </c>
      <c r="H77" s="10">
        <v>0</v>
      </c>
      <c r="I77" s="10">
        <v>0</v>
      </c>
      <c r="J77" s="10">
        <v>0</v>
      </c>
      <c r="K77" s="10">
        <v>0</v>
      </c>
      <c r="L77" s="10">
        <f t="shared" si="33"/>
        <v>0</v>
      </c>
    </row>
    <row r="78" spans="2:12" ht="15">
      <c r="B78" s="5" t="s">
        <v>78</v>
      </c>
      <c r="C78" s="6">
        <v>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f t="shared" si="33"/>
        <v>0</v>
      </c>
    </row>
    <row r="79" spans="2:12">
      <c r="B79" s="8" t="s">
        <v>79</v>
      </c>
      <c r="C79" s="10">
        <v>0</v>
      </c>
      <c r="D79" s="10">
        <v>0</v>
      </c>
      <c r="E79" s="10">
        <v>0</v>
      </c>
      <c r="F79" s="10">
        <v>0</v>
      </c>
      <c r="G79" s="10">
        <v>0</v>
      </c>
      <c r="H79" s="10">
        <v>0</v>
      </c>
      <c r="I79" s="10">
        <v>0</v>
      </c>
      <c r="J79" s="10">
        <v>0</v>
      </c>
      <c r="K79" s="10">
        <v>0</v>
      </c>
      <c r="L79" s="10">
        <f t="shared" si="33"/>
        <v>0</v>
      </c>
    </row>
    <row r="80" spans="2:12">
      <c r="B80" s="8" t="s">
        <v>80</v>
      </c>
      <c r="C80" s="10">
        <v>0</v>
      </c>
      <c r="D80" s="10">
        <v>0</v>
      </c>
      <c r="E80" s="10">
        <v>0</v>
      </c>
      <c r="F80" s="10">
        <v>0</v>
      </c>
      <c r="G80" s="10">
        <v>0</v>
      </c>
      <c r="H80" s="10">
        <v>0</v>
      </c>
      <c r="I80" s="10">
        <v>0</v>
      </c>
      <c r="J80" s="10">
        <v>0</v>
      </c>
      <c r="K80" s="10">
        <v>0</v>
      </c>
      <c r="L80" s="10">
        <f t="shared" si="33"/>
        <v>0</v>
      </c>
    </row>
    <row r="81" spans="2:13" ht="15">
      <c r="B81" s="5" t="s">
        <v>81</v>
      </c>
      <c r="C81" s="6">
        <v>0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f>+SUM(F81:K81)</f>
        <v>0</v>
      </c>
    </row>
    <row r="82" spans="2:13">
      <c r="B82" s="8" t="s">
        <v>82</v>
      </c>
      <c r="C82" s="10">
        <v>0</v>
      </c>
      <c r="D82" s="10">
        <v>0</v>
      </c>
      <c r="E82" s="10">
        <v>0</v>
      </c>
      <c r="F82" s="10">
        <v>0</v>
      </c>
      <c r="G82" s="10">
        <v>0</v>
      </c>
      <c r="H82" s="10">
        <v>0</v>
      </c>
      <c r="I82" s="10">
        <v>0</v>
      </c>
      <c r="J82" s="10">
        <v>0</v>
      </c>
      <c r="K82" s="10">
        <v>0</v>
      </c>
      <c r="L82" s="10">
        <f>+SUM(F82:K82)</f>
        <v>0</v>
      </c>
    </row>
    <row r="83" spans="2:13" ht="15">
      <c r="B83" s="13" t="s">
        <v>83</v>
      </c>
      <c r="C83" s="14">
        <f>+C10+C16+C26+C36+C52+C62</f>
        <v>1632865943</v>
      </c>
      <c r="D83" s="14">
        <f t="shared" ref="D83:E83" si="34">+D10+D16+D26+D36+D52+D62</f>
        <v>410841669.04999995</v>
      </c>
      <c r="E83" s="14">
        <f t="shared" si="34"/>
        <v>2043707612.05</v>
      </c>
      <c r="F83" s="14">
        <f t="shared" ref="F83:K83" si="35">+F74+F70+F67+F62+F52+F45+F36+F26+F16+F10</f>
        <v>90563858.019999996</v>
      </c>
      <c r="G83" s="14">
        <f t="shared" si="35"/>
        <v>96531313.090000004</v>
      </c>
      <c r="H83" s="14">
        <f t="shared" si="35"/>
        <v>218233557.00999999</v>
      </c>
      <c r="I83" s="14">
        <f t="shared" si="35"/>
        <v>122694496.94</v>
      </c>
      <c r="J83" s="14">
        <f t="shared" si="35"/>
        <v>218860732.19</v>
      </c>
      <c r="K83" s="14">
        <f t="shared" si="35"/>
        <v>177096770.19</v>
      </c>
      <c r="L83" s="14">
        <f>+SUM(F83:K83)</f>
        <v>923980727.44000006</v>
      </c>
      <c r="M83" s="10"/>
    </row>
    <row r="84" spans="2:13">
      <c r="L84" s="15"/>
    </row>
    <row r="85" spans="2:13">
      <c r="L85" s="15"/>
    </row>
    <row r="86" spans="2:13">
      <c r="L86" s="15"/>
    </row>
    <row r="87" spans="2:13">
      <c r="L87" s="15"/>
    </row>
    <row r="88" spans="2:13">
      <c r="L88" s="15"/>
    </row>
    <row r="89" spans="2:13">
      <c r="L89" s="15"/>
    </row>
    <row r="90" spans="2:13">
      <c r="L90" s="15"/>
    </row>
    <row r="91" spans="2:13">
      <c r="L91" s="15"/>
    </row>
    <row r="92" spans="2:13" ht="15.75" thickBot="1">
      <c r="C92" s="16"/>
      <c r="D92" s="16"/>
      <c r="E92" s="16"/>
      <c r="F92" s="21"/>
      <c r="G92" s="21"/>
      <c r="H92" s="21"/>
      <c r="I92" s="21"/>
      <c r="J92" s="21"/>
      <c r="K92" s="21"/>
      <c r="L92" s="21"/>
    </row>
    <row r="93" spans="2:13" ht="45.75" customHeight="1" thickBot="1">
      <c r="B93" s="17" t="s">
        <v>84</v>
      </c>
      <c r="C93" s="24" t="s">
        <v>93</v>
      </c>
      <c r="D93" s="25"/>
      <c r="E93" s="16"/>
      <c r="F93" s="21"/>
      <c r="G93" s="21"/>
      <c r="H93" s="21"/>
      <c r="I93" s="21"/>
      <c r="J93" s="21"/>
      <c r="K93" s="21"/>
      <c r="L93" s="21"/>
    </row>
    <row r="94" spans="2:13" ht="30" thickBot="1">
      <c r="B94" s="17" t="s">
        <v>85</v>
      </c>
      <c r="C94" s="24"/>
      <c r="D94" s="25"/>
      <c r="E94" s="16"/>
      <c r="F94" s="22"/>
      <c r="G94" s="22"/>
      <c r="H94" s="22"/>
      <c r="I94" s="22"/>
      <c r="J94" s="22"/>
      <c r="K94" s="22"/>
      <c r="L94" s="22"/>
    </row>
    <row r="95" spans="2:13" ht="58.5" thickBot="1">
      <c r="B95" s="18" t="s">
        <v>86</v>
      </c>
      <c r="C95" s="23"/>
      <c r="D95" s="23"/>
      <c r="E95" s="22"/>
      <c r="F95" s="22"/>
      <c r="G95" s="22"/>
      <c r="H95" s="22"/>
      <c r="I95" s="22"/>
      <c r="J95" s="22"/>
      <c r="K95" s="22"/>
      <c r="L95" s="22"/>
    </row>
    <row r="96" spans="2:13">
      <c r="C96" s="23"/>
      <c r="D96" s="23"/>
    </row>
    <row r="114" spans="2:11">
      <c r="C114"/>
      <c r="D114"/>
      <c r="E114"/>
      <c r="F114"/>
      <c r="G114"/>
      <c r="H114"/>
      <c r="I114"/>
      <c r="J114"/>
      <c r="K114"/>
    </row>
    <row r="115" spans="2:11" ht="15.75">
      <c r="B115" s="19"/>
      <c r="C115" s="20"/>
      <c r="D115" s="20"/>
      <c r="E115" s="20"/>
      <c r="F115" s="20"/>
      <c r="G115" s="20"/>
      <c r="H115" s="20"/>
      <c r="I115" s="20"/>
      <c r="J115" s="20"/>
      <c r="K115" s="20"/>
    </row>
    <row r="116" spans="2:11" ht="15.75">
      <c r="B116" s="19"/>
      <c r="C116" s="20"/>
      <c r="D116" s="20"/>
      <c r="E116" s="20"/>
    </row>
    <row r="117" spans="2:11" ht="15.75">
      <c r="B117" s="19"/>
      <c r="C117" s="20"/>
      <c r="D117" s="20"/>
      <c r="E117" s="20"/>
    </row>
    <row r="125" spans="2:11" ht="15.75">
      <c r="B125" s="19"/>
    </row>
    <row r="126" spans="2:11" ht="15.75">
      <c r="B126" s="19"/>
    </row>
    <row r="127" spans="2:11" ht="15.75">
      <c r="B127" s="19"/>
    </row>
  </sheetData>
  <mergeCells count="11">
    <mergeCell ref="C93:D94"/>
    <mergeCell ref="B1:L1"/>
    <mergeCell ref="B2:L2"/>
    <mergeCell ref="B3:L3"/>
    <mergeCell ref="B4:L4"/>
    <mergeCell ref="B5:L5"/>
    <mergeCell ref="B7:B8"/>
    <mergeCell ref="C7:C8"/>
    <mergeCell ref="D7:D8"/>
    <mergeCell ref="E7:E8"/>
    <mergeCell ref="F7:L7"/>
  </mergeCells>
  <pageMargins left="0.7" right="0.7" top="0.75" bottom="0.75" header="0.3" footer="0.3"/>
  <pageSetup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127"/>
  <sheetViews>
    <sheetView tabSelected="1" zoomScaleNormal="100" workbookViewId="0">
      <selection activeCell="B5" sqref="B5:L5"/>
    </sheetView>
  </sheetViews>
  <sheetFormatPr baseColWidth="10" defaultRowHeight="14.25"/>
  <cols>
    <col min="1" max="1" width="4.25" customWidth="1"/>
    <col min="2" max="2" width="82.125" style="1" bestFit="1" customWidth="1"/>
    <col min="3" max="3" width="17.375" style="1" bestFit="1" customWidth="1"/>
    <col min="4" max="4" width="18.625" style="1" bestFit="1" customWidth="1"/>
    <col min="5" max="5" width="16.125" style="1" bestFit="1" customWidth="1"/>
    <col min="6" max="7" width="12.75" style="1" bestFit="1" customWidth="1"/>
    <col min="8" max="10" width="13.75" style="1" bestFit="1" customWidth="1"/>
    <col min="11" max="11" width="13.75" style="1" customWidth="1"/>
    <col min="12" max="12" width="16.125" style="1" bestFit="1" customWidth="1"/>
    <col min="13" max="13" width="13.125" customWidth="1"/>
  </cols>
  <sheetData>
    <row r="1" spans="2:13">
      <c r="B1" s="26"/>
      <c r="C1" s="27"/>
      <c r="D1" s="27"/>
      <c r="E1" s="27"/>
      <c r="F1" s="27"/>
      <c r="G1" s="27"/>
      <c r="H1" s="27"/>
      <c r="I1" s="27"/>
      <c r="J1" s="27"/>
      <c r="K1" s="27"/>
      <c r="L1" s="27"/>
    </row>
    <row r="2" spans="2:13" ht="20.25">
      <c r="B2" s="28" t="s">
        <v>89</v>
      </c>
      <c r="C2" s="29"/>
      <c r="D2" s="29"/>
      <c r="E2" s="29"/>
      <c r="F2" s="29"/>
      <c r="G2" s="29"/>
      <c r="H2" s="29"/>
      <c r="I2" s="29"/>
      <c r="J2" s="29"/>
      <c r="K2" s="29"/>
      <c r="L2" s="29"/>
    </row>
    <row r="3" spans="2:13" ht="20.25">
      <c r="B3" s="30" t="s">
        <v>90</v>
      </c>
      <c r="C3" s="31"/>
      <c r="D3" s="31"/>
      <c r="E3" s="31"/>
      <c r="F3" s="31"/>
      <c r="G3" s="31"/>
      <c r="H3" s="31"/>
      <c r="I3" s="31"/>
      <c r="J3" s="31"/>
      <c r="K3" s="31"/>
      <c r="L3" s="31"/>
    </row>
    <row r="4" spans="2:13" ht="20.25">
      <c r="B4" s="31" t="s">
        <v>91</v>
      </c>
      <c r="C4" s="31"/>
      <c r="D4" s="31"/>
      <c r="E4" s="31"/>
      <c r="F4" s="31"/>
      <c r="G4" s="31"/>
      <c r="H4" s="31"/>
      <c r="I4" s="31"/>
      <c r="J4" s="31"/>
      <c r="K4" s="31"/>
      <c r="L4" s="31"/>
    </row>
    <row r="5" spans="2:13" ht="20.25">
      <c r="B5" s="32">
        <f>+L83</f>
        <v>925249490.77999997</v>
      </c>
      <c r="C5" s="29"/>
      <c r="D5" s="29"/>
      <c r="E5" s="29"/>
      <c r="F5" s="29"/>
      <c r="G5" s="29"/>
      <c r="H5" s="29"/>
      <c r="I5" s="29"/>
      <c r="J5" s="29"/>
      <c r="K5" s="29"/>
      <c r="L5" s="29"/>
    </row>
    <row r="7" spans="2:13">
      <c r="B7" s="33" t="s">
        <v>0</v>
      </c>
      <c r="C7" s="34" t="s">
        <v>1</v>
      </c>
      <c r="D7" s="34" t="s">
        <v>2</v>
      </c>
      <c r="E7" s="34" t="s">
        <v>3</v>
      </c>
      <c r="F7" s="36" t="s">
        <v>4</v>
      </c>
      <c r="G7" s="37"/>
      <c r="H7" s="37"/>
      <c r="I7" s="37"/>
      <c r="J7" s="37"/>
      <c r="K7" s="37"/>
      <c r="L7" s="38"/>
    </row>
    <row r="8" spans="2:13">
      <c r="B8" s="33"/>
      <c r="C8" s="35"/>
      <c r="D8" s="35"/>
      <c r="E8" s="35"/>
      <c r="F8" s="2" t="s">
        <v>5</v>
      </c>
      <c r="G8" s="2" t="s">
        <v>6</v>
      </c>
      <c r="H8" s="2" t="s">
        <v>7</v>
      </c>
      <c r="I8" s="2" t="s">
        <v>87</v>
      </c>
      <c r="J8" s="2" t="s">
        <v>88</v>
      </c>
      <c r="K8" s="2" t="s">
        <v>92</v>
      </c>
      <c r="L8" s="2" t="s">
        <v>8</v>
      </c>
    </row>
    <row r="9" spans="2:13">
      <c r="B9" s="3" t="s">
        <v>9</v>
      </c>
      <c r="C9" s="4"/>
      <c r="D9" s="4"/>
      <c r="E9" s="4"/>
      <c r="F9" s="4"/>
      <c r="G9" s="4"/>
      <c r="H9" s="4"/>
      <c r="I9" s="4"/>
      <c r="J9" s="4"/>
      <c r="K9" s="4"/>
      <c r="L9" s="4"/>
    </row>
    <row r="10" spans="2:13" ht="15.75">
      <c r="B10" s="5" t="s">
        <v>10</v>
      </c>
      <c r="C10" s="6">
        <f t="shared" ref="C10:D10" si="0">+C11+C12+C13+C14+C15</f>
        <v>1315640147</v>
      </c>
      <c r="D10" s="6">
        <f t="shared" si="0"/>
        <v>0</v>
      </c>
      <c r="E10" s="6">
        <f>+E11+E12+E13+E14+E15</f>
        <v>1315640147</v>
      </c>
      <c r="F10" s="6">
        <f t="shared" ref="F10:K10" si="1">+F11+F12+F13+F14+F15</f>
        <v>86307622.689999998</v>
      </c>
      <c r="G10" s="6">
        <f t="shared" si="1"/>
        <v>79544049.480000004</v>
      </c>
      <c r="H10" s="6">
        <f t="shared" si="1"/>
        <v>80560176.049999997</v>
      </c>
      <c r="I10" s="6">
        <f t="shared" si="1"/>
        <v>82053625.150000006</v>
      </c>
      <c r="J10" s="6">
        <f t="shared" si="1"/>
        <v>139953739.62</v>
      </c>
      <c r="K10" s="6">
        <f t="shared" si="1"/>
        <v>84103236.139999986</v>
      </c>
      <c r="L10" s="7">
        <f>+SUM(F10:K10)</f>
        <v>552522449.13</v>
      </c>
    </row>
    <row r="11" spans="2:13">
      <c r="B11" s="8" t="s">
        <v>11</v>
      </c>
      <c r="C11" s="9">
        <v>919269423</v>
      </c>
      <c r="D11" s="10">
        <v>-5813500</v>
      </c>
      <c r="E11" s="10">
        <f>+C11+D11</f>
        <v>913455923</v>
      </c>
      <c r="F11" s="10">
        <v>66735781.259999998</v>
      </c>
      <c r="G11" s="10">
        <v>66210500</v>
      </c>
      <c r="H11" s="10">
        <v>65794137.75</v>
      </c>
      <c r="I11" s="10">
        <v>67954912.590000004</v>
      </c>
      <c r="J11" s="10">
        <v>67251526.989999995</v>
      </c>
      <c r="K11" s="10">
        <v>66807112.119999997</v>
      </c>
      <c r="L11" s="10">
        <f t="shared" ref="L11:L35" si="2">+SUM(F11:K11)</f>
        <v>400753970.70999998</v>
      </c>
      <c r="M11" s="10"/>
    </row>
    <row r="12" spans="2:13">
      <c r="B12" s="8" t="s">
        <v>12</v>
      </c>
      <c r="C12" s="9">
        <v>258421689</v>
      </c>
      <c r="D12" s="10">
        <v>5813500</v>
      </c>
      <c r="E12" s="10">
        <f t="shared" ref="E12:E15" si="3">+D12+C12</f>
        <v>264235189</v>
      </c>
      <c r="F12" s="10">
        <v>9444026.6600000001</v>
      </c>
      <c r="G12" s="10">
        <v>3247500</v>
      </c>
      <c r="H12" s="10">
        <v>4774760.4400000004</v>
      </c>
      <c r="I12" s="10">
        <v>4039919.6</v>
      </c>
      <c r="J12" s="10">
        <v>62699794.170000002</v>
      </c>
      <c r="K12" s="10">
        <v>7374308.6399999997</v>
      </c>
      <c r="L12" s="10">
        <f t="shared" si="2"/>
        <v>91580309.510000005</v>
      </c>
      <c r="M12" s="10"/>
    </row>
    <row r="13" spans="2:13">
      <c r="B13" s="8" t="s">
        <v>13</v>
      </c>
      <c r="C13" s="9">
        <v>495000</v>
      </c>
      <c r="D13" s="10">
        <v>0</v>
      </c>
      <c r="E13" s="10">
        <f t="shared" si="3"/>
        <v>495000</v>
      </c>
      <c r="F13" s="10">
        <v>0</v>
      </c>
      <c r="G13" s="10">
        <v>0</v>
      </c>
      <c r="H13" s="10">
        <v>0</v>
      </c>
      <c r="I13" s="10">
        <v>0</v>
      </c>
      <c r="J13" s="10">
        <v>0</v>
      </c>
      <c r="K13" s="10">
        <v>0</v>
      </c>
      <c r="L13" s="10">
        <f t="shared" si="2"/>
        <v>0</v>
      </c>
    </row>
    <row r="14" spans="2:13">
      <c r="B14" s="8" t="s">
        <v>14</v>
      </c>
      <c r="C14" s="10">
        <v>0</v>
      </c>
      <c r="D14" s="10">
        <v>0</v>
      </c>
      <c r="E14" s="10">
        <f t="shared" si="3"/>
        <v>0</v>
      </c>
      <c r="F14" s="10">
        <v>0</v>
      </c>
      <c r="G14" s="10">
        <v>0</v>
      </c>
      <c r="H14" s="10">
        <v>0</v>
      </c>
      <c r="I14" s="10">
        <v>0</v>
      </c>
      <c r="J14" s="10">
        <v>0</v>
      </c>
      <c r="K14" s="10">
        <v>0</v>
      </c>
      <c r="L14" s="10">
        <f t="shared" si="2"/>
        <v>0</v>
      </c>
    </row>
    <row r="15" spans="2:13">
      <c r="B15" s="8" t="s">
        <v>15</v>
      </c>
      <c r="C15" s="11">
        <v>137454035</v>
      </c>
      <c r="D15" s="10">
        <v>0</v>
      </c>
      <c r="E15" s="10">
        <f t="shared" si="3"/>
        <v>137454035</v>
      </c>
      <c r="F15" s="10">
        <v>10127814.77</v>
      </c>
      <c r="G15" s="10">
        <v>10086049.48</v>
      </c>
      <c r="H15" s="10">
        <v>9991277.8599999994</v>
      </c>
      <c r="I15" s="10">
        <v>10058792.960000001</v>
      </c>
      <c r="J15" s="10">
        <v>10002418.460000001</v>
      </c>
      <c r="K15" s="10">
        <v>9921815.3800000008</v>
      </c>
      <c r="L15" s="10">
        <f t="shared" si="2"/>
        <v>60188168.910000004</v>
      </c>
    </row>
    <row r="16" spans="2:13" ht="15.75">
      <c r="B16" s="5" t="s">
        <v>16</v>
      </c>
      <c r="C16" s="6">
        <f>+C17+C18+C19+C20+C21+C22+C23+C24+C25</f>
        <v>84662692</v>
      </c>
      <c r="D16" s="6">
        <f>+D17+D18+D19+D20+D21+D22+D23+D24+D25</f>
        <v>212871863.41999999</v>
      </c>
      <c r="E16" s="6">
        <f>+E17+E18+E19+E20+E21+E22+E23+E24+E25</f>
        <v>297534555.41999996</v>
      </c>
      <c r="F16" s="6">
        <f t="shared" ref="F16:K16" si="4">+F17+F18+F19+F20+F21+F22+F23+F24+F25</f>
        <v>3259590.33</v>
      </c>
      <c r="G16" s="6">
        <f t="shared" si="4"/>
        <v>12503272.029999999</v>
      </c>
      <c r="H16" s="6">
        <f t="shared" si="4"/>
        <v>30837082.620000001</v>
      </c>
      <c r="I16" s="6">
        <f t="shared" si="4"/>
        <v>25977386.91</v>
      </c>
      <c r="J16" s="6">
        <f t="shared" si="4"/>
        <v>19095847.460000001</v>
      </c>
      <c r="K16" s="6">
        <f t="shared" si="4"/>
        <v>45889182.850000001</v>
      </c>
      <c r="L16" s="7">
        <f>+SUM(F16:K16)</f>
        <v>137562362.19999999</v>
      </c>
    </row>
    <row r="17" spans="2:12">
      <c r="B17" s="8" t="s">
        <v>17</v>
      </c>
      <c r="C17" s="10">
        <v>57881612</v>
      </c>
      <c r="D17" s="10">
        <v>-22713073.5</v>
      </c>
      <c r="E17" s="10">
        <f t="shared" ref="E17:E25" si="5">+D17+C17</f>
        <v>35168538.5</v>
      </c>
      <c r="F17" s="10">
        <v>1158759.2</v>
      </c>
      <c r="G17" s="10">
        <v>5409746.4000000004</v>
      </c>
      <c r="H17" s="10">
        <v>5009382.3499999996</v>
      </c>
      <c r="I17" s="10">
        <v>7329969.7300000004</v>
      </c>
      <c r="J17" s="10">
        <v>2922333.8</v>
      </c>
      <c r="K17" s="10">
        <v>3981789.43</v>
      </c>
      <c r="L17" s="10">
        <f t="shared" si="2"/>
        <v>25811980.91</v>
      </c>
    </row>
    <row r="18" spans="2:12">
      <c r="B18" s="8" t="s">
        <v>18</v>
      </c>
      <c r="C18" s="10">
        <v>16131040</v>
      </c>
      <c r="D18" s="10">
        <v>-11443825.189999999</v>
      </c>
      <c r="E18" s="10">
        <f t="shared" si="5"/>
        <v>4687214.8100000005</v>
      </c>
      <c r="F18" s="10">
        <v>0</v>
      </c>
      <c r="G18" s="10">
        <v>0</v>
      </c>
      <c r="H18" s="10">
        <v>1192414.46</v>
      </c>
      <c r="I18" s="10">
        <v>125000</v>
      </c>
      <c r="J18" s="10">
        <v>139557.32999999999</v>
      </c>
      <c r="K18" s="10">
        <v>295585.52</v>
      </c>
      <c r="L18" s="10">
        <f t="shared" si="2"/>
        <v>1752557.31</v>
      </c>
    </row>
    <row r="19" spans="2:12">
      <c r="B19" s="8" t="s">
        <v>19</v>
      </c>
      <c r="C19" s="10">
        <v>2200020</v>
      </c>
      <c r="D19" s="10">
        <v>10199980</v>
      </c>
      <c r="E19" s="10">
        <f t="shared" si="5"/>
        <v>12400000</v>
      </c>
      <c r="F19" s="10">
        <v>136050</v>
      </c>
      <c r="G19" s="10">
        <v>576591</v>
      </c>
      <c r="H19" s="10">
        <v>1184719</v>
      </c>
      <c r="I19" s="10">
        <v>1328945</v>
      </c>
      <c r="J19" s="10">
        <v>1885448</v>
      </c>
      <c r="K19" s="10">
        <v>1354094</v>
      </c>
      <c r="L19" s="10">
        <f t="shared" si="2"/>
        <v>6465847</v>
      </c>
    </row>
    <row r="20" spans="2:12">
      <c r="B20" s="8" t="s">
        <v>20</v>
      </c>
      <c r="C20" s="10">
        <v>250000</v>
      </c>
      <c r="D20" s="10">
        <v>14301745.060000001</v>
      </c>
      <c r="E20" s="10">
        <f t="shared" si="5"/>
        <v>14551745.060000001</v>
      </c>
      <c r="F20" s="10">
        <v>0</v>
      </c>
      <c r="G20" s="10">
        <v>295850.90000000002</v>
      </c>
      <c r="H20" s="10">
        <v>734517</v>
      </c>
      <c r="I20" s="10">
        <v>2767800</v>
      </c>
      <c r="J20" s="10">
        <v>862140</v>
      </c>
      <c r="K20" s="10">
        <v>361168.6</v>
      </c>
      <c r="L20" s="10">
        <f t="shared" si="2"/>
        <v>5021476.5</v>
      </c>
    </row>
    <row r="21" spans="2:12">
      <c r="B21" s="8" t="s">
        <v>21</v>
      </c>
      <c r="C21" s="10">
        <v>1800020</v>
      </c>
      <c r="D21" s="10">
        <v>32861206.309999999</v>
      </c>
      <c r="E21" s="10">
        <f t="shared" si="5"/>
        <v>34661226.310000002</v>
      </c>
      <c r="F21" s="10">
        <v>901205.71</v>
      </c>
      <c r="G21" s="10">
        <v>3559609.85</v>
      </c>
      <c r="H21" s="10">
        <v>4703469.17</v>
      </c>
      <c r="I21" s="10">
        <v>1204685.3899999999</v>
      </c>
      <c r="J21" s="10">
        <v>3829046.26</v>
      </c>
      <c r="K21" s="10">
        <v>2706500.86</v>
      </c>
      <c r="L21" s="10">
        <f t="shared" si="2"/>
        <v>16904517.240000002</v>
      </c>
    </row>
    <row r="22" spans="2:12">
      <c r="B22" s="8" t="s">
        <v>22</v>
      </c>
      <c r="C22" s="10">
        <v>1200000</v>
      </c>
      <c r="D22" s="10">
        <v>15075117.359999999</v>
      </c>
      <c r="E22" s="10">
        <f t="shared" si="5"/>
        <v>16275117.359999999</v>
      </c>
      <c r="F22" s="10">
        <v>1063575.42</v>
      </c>
      <c r="G22" s="10">
        <v>2002733.96</v>
      </c>
      <c r="H22" s="10">
        <v>1514897.98</v>
      </c>
      <c r="I22" s="10">
        <v>2984968.58</v>
      </c>
      <c r="J22" s="10">
        <v>3208921.6</v>
      </c>
      <c r="K22" s="10">
        <v>703459.63</v>
      </c>
      <c r="L22" s="10">
        <f t="shared" si="2"/>
        <v>11478557.17</v>
      </c>
    </row>
    <row r="23" spans="2:12">
      <c r="B23" s="8" t="s">
        <v>23</v>
      </c>
      <c r="C23" s="10">
        <v>0</v>
      </c>
      <c r="D23" s="10">
        <v>49709017.93</v>
      </c>
      <c r="E23" s="10">
        <f t="shared" si="5"/>
        <v>49709017.93</v>
      </c>
      <c r="F23" s="10">
        <v>0</v>
      </c>
      <c r="G23" s="10">
        <v>160740</v>
      </c>
      <c r="H23" s="10">
        <v>8937487.6999999993</v>
      </c>
      <c r="I23" s="10">
        <v>3478328.6</v>
      </c>
      <c r="J23" s="10">
        <v>4227875.75</v>
      </c>
      <c r="K23" s="10">
        <v>5133531.68</v>
      </c>
      <c r="L23" s="10">
        <f t="shared" si="2"/>
        <v>21937963.729999997</v>
      </c>
    </row>
    <row r="24" spans="2:12">
      <c r="B24" s="8" t="s">
        <v>24</v>
      </c>
      <c r="C24" s="10">
        <v>0</v>
      </c>
      <c r="D24" s="10">
        <v>123736134.55</v>
      </c>
      <c r="E24" s="10">
        <f t="shared" si="5"/>
        <v>123736134.55</v>
      </c>
      <c r="F24" s="10">
        <v>0</v>
      </c>
      <c r="G24" s="10">
        <v>497999.92</v>
      </c>
      <c r="H24" s="10">
        <v>7189223.4000000004</v>
      </c>
      <c r="I24" s="10">
        <v>5339375.92</v>
      </c>
      <c r="J24" s="10">
        <v>2017588.66</v>
      </c>
      <c r="K24" s="10">
        <v>31185279.5</v>
      </c>
      <c r="L24" s="10">
        <f t="shared" si="2"/>
        <v>46229467.399999999</v>
      </c>
    </row>
    <row r="25" spans="2:12">
      <c r="B25" s="8" t="s">
        <v>25</v>
      </c>
      <c r="C25" s="10">
        <v>5200000</v>
      </c>
      <c r="D25" s="10">
        <v>1145560.8999999999</v>
      </c>
      <c r="E25" s="10">
        <f t="shared" si="5"/>
        <v>6345560.9000000004</v>
      </c>
      <c r="F25" s="10">
        <v>0</v>
      </c>
      <c r="G25" s="10">
        <v>0</v>
      </c>
      <c r="H25" s="10">
        <v>370971.56</v>
      </c>
      <c r="I25" s="10">
        <v>1418313.69</v>
      </c>
      <c r="J25" s="10">
        <v>2936.06</v>
      </c>
      <c r="K25" s="10">
        <v>167773.63</v>
      </c>
      <c r="L25" s="10">
        <f t="shared" si="2"/>
        <v>1959994.94</v>
      </c>
    </row>
    <row r="26" spans="2:12" ht="15.75">
      <c r="B26" s="5" t="s">
        <v>26</v>
      </c>
      <c r="C26" s="6">
        <f t="shared" ref="C26:K26" si="6">+C27+C28+C29+C30+C31+C32+C33+C34+C35</f>
        <v>17925048</v>
      </c>
      <c r="D26" s="6">
        <f t="shared" si="6"/>
        <v>140149630.34999999</v>
      </c>
      <c r="E26" s="6">
        <f t="shared" si="6"/>
        <v>158074678.34999999</v>
      </c>
      <c r="F26" s="6">
        <f t="shared" si="6"/>
        <v>996645</v>
      </c>
      <c r="G26" s="6">
        <f t="shared" si="6"/>
        <v>4483991.58</v>
      </c>
      <c r="H26" s="6">
        <f t="shared" si="6"/>
        <v>30576612.84</v>
      </c>
      <c r="I26" s="6">
        <f t="shared" si="6"/>
        <v>11824917.870000001</v>
      </c>
      <c r="J26" s="6">
        <f t="shared" si="6"/>
        <v>14770308.379999999</v>
      </c>
      <c r="K26" s="6">
        <f t="shared" si="6"/>
        <v>17877818.73</v>
      </c>
      <c r="L26" s="7">
        <f>+SUM(F26:K26)</f>
        <v>80530294.400000006</v>
      </c>
    </row>
    <row r="27" spans="2:12">
      <c r="B27" s="8" t="s">
        <v>27</v>
      </c>
      <c r="C27" s="10">
        <v>17925048</v>
      </c>
      <c r="D27" s="10">
        <v>43307441.020000003</v>
      </c>
      <c r="E27" s="10">
        <f t="shared" ref="E27:E35" si="7">+D27+C27</f>
        <v>61232489.020000003</v>
      </c>
      <c r="F27" s="10">
        <v>996645</v>
      </c>
      <c r="G27" s="10">
        <v>1256125.8799999999</v>
      </c>
      <c r="H27" s="10">
        <v>13728184.68</v>
      </c>
      <c r="I27" s="10">
        <v>6543113.1600000001</v>
      </c>
      <c r="J27" s="10">
        <v>3289529.43</v>
      </c>
      <c r="K27" s="10">
        <v>3054745.85</v>
      </c>
      <c r="L27" s="10">
        <f t="shared" si="2"/>
        <v>28868344</v>
      </c>
    </row>
    <row r="28" spans="2:12">
      <c r="B28" s="8" t="s">
        <v>28</v>
      </c>
      <c r="C28" s="10">
        <v>0</v>
      </c>
      <c r="D28" s="10">
        <v>14661849.35</v>
      </c>
      <c r="E28" s="10">
        <f t="shared" si="7"/>
        <v>14661849.35</v>
      </c>
      <c r="F28" s="10">
        <v>0</v>
      </c>
      <c r="G28" s="10">
        <v>0</v>
      </c>
      <c r="H28" s="10">
        <v>9875053.7400000002</v>
      </c>
      <c r="I28" s="10">
        <v>1102502.1599999999</v>
      </c>
      <c r="J28" s="10">
        <v>743253.9</v>
      </c>
      <c r="K28" s="10">
        <v>57432.959999999999</v>
      </c>
      <c r="L28" s="10">
        <f t="shared" si="2"/>
        <v>11778242.760000002</v>
      </c>
    </row>
    <row r="29" spans="2:12">
      <c r="B29" s="8" t="s">
        <v>29</v>
      </c>
      <c r="C29" s="10">
        <v>0</v>
      </c>
      <c r="D29" s="10">
        <v>3241217.82</v>
      </c>
      <c r="E29" s="10">
        <f t="shared" si="7"/>
        <v>3241217.82</v>
      </c>
      <c r="F29" s="10">
        <v>0</v>
      </c>
      <c r="G29" s="10">
        <v>0</v>
      </c>
      <c r="H29" s="10">
        <v>196808.66</v>
      </c>
      <c r="I29" s="10">
        <v>0</v>
      </c>
      <c r="J29" s="10">
        <v>679544.47</v>
      </c>
      <c r="K29" s="10">
        <v>0</v>
      </c>
      <c r="L29" s="10">
        <f t="shared" si="2"/>
        <v>876353.13</v>
      </c>
    </row>
    <row r="30" spans="2:12">
      <c r="B30" s="8" t="s">
        <v>30</v>
      </c>
      <c r="C30" s="10">
        <v>0</v>
      </c>
      <c r="D30" s="10">
        <v>11057602.5</v>
      </c>
      <c r="E30" s="10">
        <f t="shared" si="7"/>
        <v>11057602.5</v>
      </c>
      <c r="F30" s="10">
        <v>0</v>
      </c>
      <c r="G30" s="10">
        <v>0</v>
      </c>
      <c r="H30" s="10">
        <v>378250</v>
      </c>
      <c r="I30" s="10">
        <v>807717.75</v>
      </c>
      <c r="J30" s="10">
        <v>3469950.49</v>
      </c>
      <c r="K30" s="10">
        <v>1671654.02</v>
      </c>
      <c r="L30" s="10">
        <f t="shared" si="2"/>
        <v>6327572.2599999998</v>
      </c>
    </row>
    <row r="31" spans="2:12">
      <c r="B31" s="8" t="s">
        <v>31</v>
      </c>
      <c r="C31" s="10">
        <v>0</v>
      </c>
      <c r="D31" s="10">
        <v>615822.57999999996</v>
      </c>
      <c r="E31" s="10">
        <f t="shared" si="7"/>
        <v>615822.57999999996</v>
      </c>
      <c r="F31" s="10">
        <v>0</v>
      </c>
      <c r="G31" s="10">
        <v>0</v>
      </c>
      <c r="H31" s="10">
        <v>2822.56</v>
      </c>
      <c r="I31" s="10">
        <v>0</v>
      </c>
      <c r="J31" s="10">
        <v>8556.86</v>
      </c>
      <c r="K31" s="10">
        <v>0</v>
      </c>
      <c r="L31" s="10">
        <f t="shared" si="2"/>
        <v>11379.42</v>
      </c>
    </row>
    <row r="32" spans="2:12">
      <c r="B32" s="8" t="s">
        <v>32</v>
      </c>
      <c r="C32" s="10">
        <v>0</v>
      </c>
      <c r="D32" s="10">
        <v>655304.74</v>
      </c>
      <c r="E32" s="10">
        <f t="shared" si="7"/>
        <v>655304.74</v>
      </c>
      <c r="F32" s="10">
        <v>0</v>
      </c>
      <c r="G32" s="10">
        <v>0</v>
      </c>
      <c r="H32" s="10">
        <v>117524.33</v>
      </c>
      <c r="I32" s="10">
        <v>27130.560000000001</v>
      </c>
      <c r="J32" s="10">
        <v>6193.85</v>
      </c>
      <c r="K32" s="10">
        <v>100844.28</v>
      </c>
      <c r="L32" s="10">
        <f t="shared" si="2"/>
        <v>251693.02000000002</v>
      </c>
    </row>
    <row r="33" spans="2:12">
      <c r="B33" s="8" t="s">
        <v>33</v>
      </c>
      <c r="C33" s="10">
        <v>0</v>
      </c>
      <c r="D33" s="10">
        <v>45140262.619999997</v>
      </c>
      <c r="E33" s="10">
        <f t="shared" si="7"/>
        <v>45140262.619999997</v>
      </c>
      <c r="F33" s="10">
        <v>0</v>
      </c>
      <c r="G33" s="10">
        <v>3227865.7</v>
      </c>
      <c r="H33" s="10">
        <v>1787518.07</v>
      </c>
      <c r="I33" s="10">
        <v>2640976</v>
      </c>
      <c r="J33" s="10">
        <v>4037549.29</v>
      </c>
      <c r="K33" s="10">
        <v>9818920.5199999996</v>
      </c>
      <c r="L33" s="10">
        <f t="shared" si="2"/>
        <v>21512829.579999998</v>
      </c>
    </row>
    <row r="34" spans="2:12">
      <c r="B34" s="8" t="s">
        <v>34</v>
      </c>
      <c r="C34" s="10">
        <v>0</v>
      </c>
      <c r="D34" s="10">
        <v>0</v>
      </c>
      <c r="E34" s="10">
        <f t="shared" si="7"/>
        <v>0</v>
      </c>
      <c r="F34" s="10">
        <v>0</v>
      </c>
      <c r="G34" s="10">
        <v>0</v>
      </c>
      <c r="H34" s="10">
        <v>0</v>
      </c>
      <c r="I34" s="10">
        <v>0</v>
      </c>
      <c r="J34" s="10">
        <v>0</v>
      </c>
      <c r="K34" s="10">
        <v>0</v>
      </c>
      <c r="L34" s="10">
        <f t="shared" si="2"/>
        <v>0</v>
      </c>
    </row>
    <row r="35" spans="2:12">
      <c r="B35" s="8" t="s">
        <v>35</v>
      </c>
      <c r="C35" s="10">
        <v>0</v>
      </c>
      <c r="D35" s="10">
        <v>21470129.719999999</v>
      </c>
      <c r="E35" s="10">
        <f t="shared" si="7"/>
        <v>21470129.719999999</v>
      </c>
      <c r="F35" s="10">
        <v>0</v>
      </c>
      <c r="G35" s="10">
        <v>0</v>
      </c>
      <c r="H35" s="10">
        <v>4490450.8</v>
      </c>
      <c r="I35" s="10">
        <v>703478.24</v>
      </c>
      <c r="J35" s="10">
        <v>2535730.09</v>
      </c>
      <c r="K35" s="10">
        <v>3174221.1</v>
      </c>
      <c r="L35" s="10">
        <f t="shared" si="2"/>
        <v>10903880.23</v>
      </c>
    </row>
    <row r="36" spans="2:12" ht="15.75">
      <c r="B36" s="5" t="s">
        <v>36</v>
      </c>
      <c r="C36" s="6">
        <f>+C37+C38+C39+C40+C41+C42+C43+C44</f>
        <v>214638056</v>
      </c>
      <c r="D36" s="6">
        <f>+D37+D38+D39+D40+D41+D42+D43+D44</f>
        <v>-41444340</v>
      </c>
      <c r="E36" s="6">
        <f>+E37+E38+E39+E40+E41+E42+E43+E44</f>
        <v>173193716</v>
      </c>
      <c r="F36" s="6">
        <v>0</v>
      </c>
      <c r="G36" s="6">
        <f>+G37+G38+G39+G40+G41+G42+G43+G44</f>
        <v>0</v>
      </c>
      <c r="H36" s="6">
        <f>+H37+H38+H39+H40+H41+H42+H43+H44</f>
        <v>39973429</v>
      </c>
      <c r="I36" s="6">
        <f>+I37+I38+I39+I40+I41+I42+I43+I44</f>
        <v>1250000.01</v>
      </c>
      <c r="J36" s="6">
        <f>+J37+J38+J39+J40+J41+J42+J43+J44</f>
        <v>27903119.329999998</v>
      </c>
      <c r="K36" s="6">
        <f>+K37+K38+K39+K40+K41+K42+K43+K44</f>
        <v>13370309.67</v>
      </c>
      <c r="L36" s="7">
        <f>+SUM(F36:K36)</f>
        <v>82496858.010000005</v>
      </c>
    </row>
    <row r="37" spans="2:12">
      <c r="B37" s="8" t="s">
        <v>37</v>
      </c>
      <c r="C37" s="10">
        <v>214638056</v>
      </c>
      <c r="D37" s="10">
        <v>-41444340</v>
      </c>
      <c r="E37" s="10">
        <f t="shared" ref="E37:E51" si="8">+D37+C37</f>
        <v>173193716</v>
      </c>
      <c r="F37" s="10">
        <v>0</v>
      </c>
      <c r="G37" s="10">
        <v>0</v>
      </c>
      <c r="H37" s="10">
        <v>39973429</v>
      </c>
      <c r="I37" s="10">
        <v>1250000.01</v>
      </c>
      <c r="J37" s="10">
        <v>27903119.329999998</v>
      </c>
      <c r="K37" s="10">
        <v>13370309.67</v>
      </c>
      <c r="L37" s="10">
        <f t="shared" ref="L37" si="9">+SUM(F37:K37)</f>
        <v>82496858.010000005</v>
      </c>
    </row>
    <row r="38" spans="2:12">
      <c r="B38" s="8" t="s">
        <v>38</v>
      </c>
      <c r="C38" s="10">
        <v>0</v>
      </c>
      <c r="D38" s="10">
        <v>0</v>
      </c>
      <c r="E38" s="10">
        <f t="shared" si="8"/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f t="shared" ref="L38:L44" si="10">+SUM(F38:K38)</f>
        <v>0</v>
      </c>
    </row>
    <row r="39" spans="2:12">
      <c r="B39" s="8" t="s">
        <v>39</v>
      </c>
      <c r="C39" s="10">
        <v>0</v>
      </c>
      <c r="D39" s="10">
        <v>0</v>
      </c>
      <c r="E39" s="10">
        <f t="shared" si="8"/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f t="shared" si="10"/>
        <v>0</v>
      </c>
    </row>
    <row r="40" spans="2:12">
      <c r="B40" s="8" t="s">
        <v>40</v>
      </c>
      <c r="C40" s="10">
        <v>0</v>
      </c>
      <c r="D40" s="10">
        <v>0</v>
      </c>
      <c r="E40" s="10">
        <f t="shared" si="8"/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f t="shared" si="10"/>
        <v>0</v>
      </c>
    </row>
    <row r="41" spans="2:12">
      <c r="B41" s="8" t="s">
        <v>41</v>
      </c>
      <c r="C41" s="10">
        <v>0</v>
      </c>
      <c r="D41" s="10">
        <v>0</v>
      </c>
      <c r="E41" s="10">
        <f t="shared" si="8"/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f t="shared" si="10"/>
        <v>0</v>
      </c>
    </row>
    <row r="42" spans="2:12">
      <c r="B42" s="8" t="s">
        <v>42</v>
      </c>
      <c r="C42" s="10">
        <v>0</v>
      </c>
      <c r="D42" s="10">
        <v>0</v>
      </c>
      <c r="E42" s="10">
        <f t="shared" si="8"/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f t="shared" si="10"/>
        <v>0</v>
      </c>
    </row>
    <row r="43" spans="2:12">
      <c r="B43" s="8" t="s">
        <v>43</v>
      </c>
      <c r="C43" s="10">
        <v>0</v>
      </c>
      <c r="D43" s="10">
        <v>0</v>
      </c>
      <c r="E43" s="10">
        <f t="shared" si="8"/>
        <v>0</v>
      </c>
      <c r="F43" s="10">
        <v>0</v>
      </c>
      <c r="G43" s="10">
        <v>0</v>
      </c>
      <c r="H43" s="10">
        <v>0</v>
      </c>
      <c r="I43" s="10">
        <v>0</v>
      </c>
      <c r="J43" s="10">
        <v>0</v>
      </c>
      <c r="K43" s="10">
        <v>0</v>
      </c>
      <c r="L43" s="10">
        <f t="shared" si="10"/>
        <v>0</v>
      </c>
    </row>
    <row r="44" spans="2:12">
      <c r="B44" s="8" t="s">
        <v>44</v>
      </c>
      <c r="C44" s="10">
        <v>0</v>
      </c>
      <c r="D44" s="10">
        <v>0</v>
      </c>
      <c r="E44" s="10">
        <f t="shared" si="8"/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f t="shared" si="10"/>
        <v>0</v>
      </c>
    </row>
    <row r="45" spans="2:12" ht="15.75">
      <c r="B45" s="5" t="s">
        <v>45</v>
      </c>
      <c r="C45" s="6">
        <v>0</v>
      </c>
      <c r="D45" s="6">
        <v>0</v>
      </c>
      <c r="E45" s="6">
        <f t="shared" si="8"/>
        <v>0</v>
      </c>
      <c r="F45" s="6">
        <v>0</v>
      </c>
      <c r="G45" s="6">
        <v>0</v>
      </c>
      <c r="H45" s="6">
        <v>0</v>
      </c>
      <c r="I45" s="6">
        <f>+I46+I47+I48+I49+I50+I51</f>
        <v>0</v>
      </c>
      <c r="J45" s="6">
        <f t="shared" ref="J45:K45" si="11">+J46+J47+J48+J49+J50+J51</f>
        <v>0</v>
      </c>
      <c r="K45" s="6">
        <f t="shared" si="11"/>
        <v>0</v>
      </c>
      <c r="L45" s="7">
        <f>+SUM(F45:K45)</f>
        <v>0</v>
      </c>
    </row>
    <row r="46" spans="2:12">
      <c r="B46" s="8" t="s">
        <v>46</v>
      </c>
      <c r="C46" s="10">
        <v>0</v>
      </c>
      <c r="D46" s="10">
        <v>0</v>
      </c>
      <c r="E46" s="10">
        <f t="shared" si="8"/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f t="shared" ref="L46:L51" si="12">+SUM(F46:K46)</f>
        <v>0</v>
      </c>
    </row>
    <row r="47" spans="2:12">
      <c r="B47" s="8" t="s">
        <v>47</v>
      </c>
      <c r="C47" s="10">
        <v>0</v>
      </c>
      <c r="D47" s="10">
        <v>0</v>
      </c>
      <c r="E47" s="10">
        <f t="shared" si="8"/>
        <v>0</v>
      </c>
      <c r="F47" s="10">
        <v>0</v>
      </c>
      <c r="G47" s="10">
        <v>0</v>
      </c>
      <c r="H47" s="10">
        <v>0</v>
      </c>
      <c r="I47" s="10">
        <v>0</v>
      </c>
      <c r="J47" s="10">
        <v>0</v>
      </c>
      <c r="K47" s="10">
        <v>0</v>
      </c>
      <c r="L47" s="10">
        <f t="shared" si="12"/>
        <v>0</v>
      </c>
    </row>
    <row r="48" spans="2:12">
      <c r="B48" s="8" t="s">
        <v>48</v>
      </c>
      <c r="C48" s="10">
        <v>0</v>
      </c>
      <c r="D48" s="10">
        <v>0</v>
      </c>
      <c r="E48" s="10">
        <f t="shared" si="8"/>
        <v>0</v>
      </c>
      <c r="F48" s="10">
        <v>0</v>
      </c>
      <c r="G48" s="10">
        <v>0</v>
      </c>
      <c r="H48" s="10">
        <v>0</v>
      </c>
      <c r="I48" s="10">
        <v>0</v>
      </c>
      <c r="J48" s="10">
        <v>0</v>
      </c>
      <c r="K48" s="10">
        <v>0</v>
      </c>
      <c r="L48" s="10">
        <f t="shared" si="12"/>
        <v>0</v>
      </c>
    </row>
    <row r="49" spans="2:12">
      <c r="B49" s="8" t="s">
        <v>49</v>
      </c>
      <c r="C49" s="10">
        <v>0</v>
      </c>
      <c r="D49" s="10">
        <v>0</v>
      </c>
      <c r="E49" s="10">
        <f t="shared" si="8"/>
        <v>0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0">
        <f t="shared" si="12"/>
        <v>0</v>
      </c>
    </row>
    <row r="50" spans="2:12">
      <c r="B50" s="8" t="s">
        <v>50</v>
      </c>
      <c r="C50" s="10">
        <v>0</v>
      </c>
      <c r="D50" s="10">
        <v>0</v>
      </c>
      <c r="E50" s="10">
        <f t="shared" si="8"/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f t="shared" si="12"/>
        <v>0</v>
      </c>
    </row>
    <row r="51" spans="2:12">
      <c r="B51" s="8" t="s">
        <v>51</v>
      </c>
      <c r="C51" s="10">
        <v>0</v>
      </c>
      <c r="D51" s="10">
        <v>0</v>
      </c>
      <c r="E51" s="10">
        <f t="shared" si="8"/>
        <v>0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f t="shared" si="12"/>
        <v>0</v>
      </c>
    </row>
    <row r="52" spans="2:12" ht="15.75">
      <c r="B52" s="5" t="s">
        <v>52</v>
      </c>
      <c r="C52" s="6">
        <f>+C53+C54+C55+C56+C57+C58+C59+C60+C61</f>
        <v>0</v>
      </c>
      <c r="D52" s="6">
        <f t="shared" ref="D52:K52" si="13">+D53+D54+D55+D56+D57+D58+D59+D60+D61</f>
        <v>90183127.780000001</v>
      </c>
      <c r="E52" s="6">
        <f t="shared" si="13"/>
        <v>90183127.780000001</v>
      </c>
      <c r="F52" s="6">
        <f t="shared" si="13"/>
        <v>0</v>
      </c>
      <c r="G52" s="6">
        <f t="shared" si="13"/>
        <v>0</v>
      </c>
      <c r="H52" s="6">
        <f t="shared" si="13"/>
        <v>36286256.5</v>
      </c>
      <c r="I52" s="6">
        <f t="shared" si="13"/>
        <v>1588567</v>
      </c>
      <c r="J52" s="6">
        <f t="shared" si="13"/>
        <v>15555625.66</v>
      </c>
      <c r="K52" s="6">
        <f t="shared" si="13"/>
        <v>17028981.030000001</v>
      </c>
      <c r="L52" s="7">
        <f>+SUM(F52:K52)</f>
        <v>70459430.189999998</v>
      </c>
    </row>
    <row r="53" spans="2:12">
      <c r="B53" s="8" t="s">
        <v>53</v>
      </c>
      <c r="C53" s="10">
        <v>0</v>
      </c>
      <c r="D53" s="10">
        <v>24270580.469999999</v>
      </c>
      <c r="E53" s="10">
        <f t="shared" ref="E53:E61" si="14">+D53+C53</f>
        <v>24270580.469999999</v>
      </c>
      <c r="F53" s="10">
        <v>0</v>
      </c>
      <c r="G53" s="10">
        <v>0</v>
      </c>
      <c r="H53" s="10">
        <v>5155664.2699999996</v>
      </c>
      <c r="I53" s="10">
        <v>1445777.24</v>
      </c>
      <c r="J53" s="10">
        <v>17775.580000000002</v>
      </c>
      <c r="K53" s="10">
        <v>14232209.91</v>
      </c>
      <c r="L53" s="10">
        <f t="shared" ref="L53:L61" si="15">+SUM(F53:K53)</f>
        <v>20851427</v>
      </c>
    </row>
    <row r="54" spans="2:12">
      <c r="B54" s="8" t="s">
        <v>54</v>
      </c>
      <c r="C54" s="10">
        <v>0</v>
      </c>
      <c r="D54" s="10">
        <v>337410.15</v>
      </c>
      <c r="E54" s="10">
        <f t="shared" si="14"/>
        <v>337410.15</v>
      </c>
      <c r="F54" s="10">
        <v>0</v>
      </c>
      <c r="G54" s="10">
        <v>0</v>
      </c>
      <c r="H54" s="10">
        <v>24568.26</v>
      </c>
      <c r="I54" s="10">
        <v>0</v>
      </c>
      <c r="J54" s="10">
        <v>0</v>
      </c>
      <c r="K54" s="10">
        <v>0</v>
      </c>
      <c r="L54" s="10">
        <f t="shared" si="15"/>
        <v>24568.26</v>
      </c>
    </row>
    <row r="55" spans="2:12">
      <c r="B55" s="8" t="s">
        <v>55</v>
      </c>
      <c r="C55" s="10">
        <v>0</v>
      </c>
      <c r="D55" s="10">
        <v>45000</v>
      </c>
      <c r="E55" s="10">
        <f t="shared" si="14"/>
        <v>45000</v>
      </c>
      <c r="F55" s="10">
        <v>0</v>
      </c>
      <c r="G55" s="10">
        <v>0</v>
      </c>
      <c r="H55" s="10">
        <v>0</v>
      </c>
      <c r="I55" s="10">
        <v>0</v>
      </c>
      <c r="J55" s="10">
        <v>0</v>
      </c>
      <c r="K55" s="10">
        <v>0</v>
      </c>
      <c r="L55" s="10">
        <f t="shared" si="15"/>
        <v>0</v>
      </c>
    </row>
    <row r="56" spans="2:12">
      <c r="B56" s="8" t="s">
        <v>56</v>
      </c>
      <c r="C56" s="10">
        <v>0</v>
      </c>
      <c r="D56" s="10">
        <v>52595014</v>
      </c>
      <c r="E56" s="10">
        <f t="shared" si="14"/>
        <v>52595014</v>
      </c>
      <c r="F56" s="10">
        <v>0</v>
      </c>
      <c r="G56" s="10">
        <v>0</v>
      </c>
      <c r="H56" s="10">
        <v>30270499</v>
      </c>
      <c r="I56" s="10">
        <v>0</v>
      </c>
      <c r="J56" s="10">
        <v>14520750</v>
      </c>
      <c r="K56" s="10">
        <v>0</v>
      </c>
      <c r="L56" s="10">
        <f t="shared" si="15"/>
        <v>44791249</v>
      </c>
    </row>
    <row r="57" spans="2:12">
      <c r="B57" s="8" t="s">
        <v>57</v>
      </c>
      <c r="C57" s="10">
        <v>0</v>
      </c>
      <c r="D57" s="10">
        <v>12199014.02</v>
      </c>
      <c r="E57" s="10">
        <f t="shared" si="14"/>
        <v>12199014.02</v>
      </c>
      <c r="F57" s="10">
        <v>0</v>
      </c>
      <c r="G57" s="10">
        <v>0</v>
      </c>
      <c r="H57" s="10">
        <v>835524.97</v>
      </c>
      <c r="I57" s="10">
        <v>142789.76000000001</v>
      </c>
      <c r="J57" s="10">
        <v>1017100.08</v>
      </c>
      <c r="K57" s="10">
        <v>2518002</v>
      </c>
      <c r="L57" s="10">
        <f t="shared" si="15"/>
        <v>4513416.8100000005</v>
      </c>
    </row>
    <row r="58" spans="2:12">
      <c r="B58" s="8" t="s">
        <v>58</v>
      </c>
      <c r="C58" s="10">
        <v>0</v>
      </c>
      <c r="D58" s="10">
        <v>280000</v>
      </c>
      <c r="E58" s="10">
        <f t="shared" si="14"/>
        <v>280000</v>
      </c>
      <c r="F58" s="10">
        <v>0</v>
      </c>
      <c r="G58" s="10">
        <v>0</v>
      </c>
      <c r="H58" s="10">
        <v>0</v>
      </c>
      <c r="I58" s="10">
        <v>0</v>
      </c>
      <c r="J58" s="10">
        <v>0</v>
      </c>
      <c r="K58" s="10">
        <v>0</v>
      </c>
      <c r="L58" s="10">
        <f t="shared" si="15"/>
        <v>0</v>
      </c>
    </row>
    <row r="59" spans="2:12">
      <c r="B59" s="8" t="s">
        <v>59</v>
      </c>
      <c r="C59" s="10">
        <v>0</v>
      </c>
      <c r="D59" s="10">
        <v>0</v>
      </c>
      <c r="E59" s="10">
        <f t="shared" si="14"/>
        <v>0</v>
      </c>
      <c r="F59" s="10">
        <v>0</v>
      </c>
      <c r="G59" s="10">
        <v>0</v>
      </c>
      <c r="H59" s="10">
        <v>0</v>
      </c>
      <c r="I59" s="10">
        <v>0</v>
      </c>
      <c r="J59" s="10">
        <v>0</v>
      </c>
      <c r="K59" s="10">
        <v>0</v>
      </c>
      <c r="L59" s="10">
        <f t="shared" si="15"/>
        <v>0</v>
      </c>
    </row>
    <row r="60" spans="2:12">
      <c r="B60" s="8" t="s">
        <v>60</v>
      </c>
      <c r="C60" s="10">
        <v>0</v>
      </c>
      <c r="D60" s="10">
        <v>381109.14</v>
      </c>
      <c r="E60" s="10">
        <f t="shared" si="14"/>
        <v>381109.14</v>
      </c>
      <c r="F60" s="10">
        <v>0</v>
      </c>
      <c r="G60" s="10">
        <v>0</v>
      </c>
      <c r="H60" s="10">
        <v>0</v>
      </c>
      <c r="I60" s="10">
        <v>0</v>
      </c>
      <c r="J60" s="10">
        <v>0</v>
      </c>
      <c r="K60" s="10">
        <v>278769.12</v>
      </c>
      <c r="L60" s="10">
        <f t="shared" si="15"/>
        <v>278769.12</v>
      </c>
    </row>
    <row r="61" spans="2:12">
      <c r="B61" s="8" t="s">
        <v>61</v>
      </c>
      <c r="C61" s="10">
        <v>0</v>
      </c>
      <c r="D61" s="10">
        <v>75000</v>
      </c>
      <c r="E61" s="10">
        <f t="shared" si="14"/>
        <v>75000</v>
      </c>
      <c r="F61" s="10">
        <v>0</v>
      </c>
      <c r="G61" s="10">
        <v>0</v>
      </c>
      <c r="H61" s="10">
        <v>0</v>
      </c>
      <c r="I61" s="10">
        <v>0</v>
      </c>
      <c r="J61" s="10">
        <v>0</v>
      </c>
      <c r="K61" s="10">
        <v>0</v>
      </c>
      <c r="L61" s="10">
        <f t="shared" si="15"/>
        <v>0</v>
      </c>
    </row>
    <row r="62" spans="2:12" ht="15.75">
      <c r="B62" s="5" t="s">
        <v>62</v>
      </c>
      <c r="C62" s="6">
        <f>+C63+C64+C65+C66</f>
        <v>0</v>
      </c>
      <c r="D62" s="6">
        <f t="shared" ref="D62:K62" si="16">+D63+D64+D65+D66</f>
        <v>9081387.5</v>
      </c>
      <c r="E62" s="6">
        <f t="shared" si="16"/>
        <v>9081387.5</v>
      </c>
      <c r="F62" s="6">
        <f t="shared" si="16"/>
        <v>0</v>
      </c>
      <c r="G62" s="6">
        <f t="shared" si="16"/>
        <v>0</v>
      </c>
      <c r="H62" s="6">
        <f t="shared" si="16"/>
        <v>0</v>
      </c>
      <c r="I62" s="6">
        <f t="shared" si="16"/>
        <v>0</v>
      </c>
      <c r="J62" s="6">
        <f t="shared" si="16"/>
        <v>1582091.74</v>
      </c>
      <c r="K62" s="6">
        <f t="shared" si="16"/>
        <v>96005.11</v>
      </c>
      <c r="L62" s="7">
        <f>+SUM(F62:K62)</f>
        <v>1678096.85</v>
      </c>
    </row>
    <row r="63" spans="2:12">
      <c r="B63" s="8" t="s">
        <v>63</v>
      </c>
      <c r="C63" s="10">
        <v>0</v>
      </c>
      <c r="D63" s="10">
        <v>9081387.5</v>
      </c>
      <c r="E63" s="10">
        <f t="shared" ref="E63:E66" si="17">+D63+C63</f>
        <v>9081387.5</v>
      </c>
      <c r="F63" s="10">
        <v>0</v>
      </c>
      <c r="G63" s="10">
        <v>0</v>
      </c>
      <c r="H63" s="10">
        <v>0</v>
      </c>
      <c r="I63" s="10">
        <v>0</v>
      </c>
      <c r="J63" s="10">
        <v>1582091.74</v>
      </c>
      <c r="K63" s="10">
        <v>96005.11</v>
      </c>
      <c r="L63" s="10">
        <f t="shared" ref="L63:L66" si="18">+SUM(F63:K63)</f>
        <v>1678096.85</v>
      </c>
    </row>
    <row r="64" spans="2:12">
      <c r="B64" s="8" t="s">
        <v>64</v>
      </c>
      <c r="C64" s="10">
        <v>0</v>
      </c>
      <c r="D64" s="10">
        <v>0</v>
      </c>
      <c r="E64" s="10">
        <f t="shared" si="17"/>
        <v>0</v>
      </c>
      <c r="F64" s="10">
        <v>0</v>
      </c>
      <c r="G64" s="10">
        <v>0</v>
      </c>
      <c r="H64" s="10">
        <v>0</v>
      </c>
      <c r="I64" s="10">
        <v>0</v>
      </c>
      <c r="J64" s="10">
        <v>0</v>
      </c>
      <c r="K64" s="10">
        <v>0</v>
      </c>
      <c r="L64" s="10">
        <f t="shared" si="18"/>
        <v>0</v>
      </c>
    </row>
    <row r="65" spans="2:12">
      <c r="B65" s="8" t="s">
        <v>65</v>
      </c>
      <c r="C65" s="10">
        <v>0</v>
      </c>
      <c r="D65" s="10">
        <v>0</v>
      </c>
      <c r="E65" s="10">
        <f t="shared" si="17"/>
        <v>0</v>
      </c>
      <c r="F65" s="10">
        <v>0</v>
      </c>
      <c r="G65" s="10">
        <v>0</v>
      </c>
      <c r="H65" s="10">
        <v>0</v>
      </c>
      <c r="I65" s="10">
        <v>0</v>
      </c>
      <c r="J65" s="10">
        <v>0</v>
      </c>
      <c r="K65" s="10">
        <v>0</v>
      </c>
      <c r="L65" s="10">
        <f t="shared" si="18"/>
        <v>0</v>
      </c>
    </row>
    <row r="66" spans="2:12">
      <c r="B66" s="8" t="s">
        <v>66</v>
      </c>
      <c r="C66" s="10">
        <v>0</v>
      </c>
      <c r="D66" s="10">
        <v>0</v>
      </c>
      <c r="E66" s="10">
        <f t="shared" si="17"/>
        <v>0</v>
      </c>
      <c r="F66" s="10">
        <v>0</v>
      </c>
      <c r="G66" s="10">
        <v>0</v>
      </c>
      <c r="H66" s="10">
        <v>0</v>
      </c>
      <c r="I66" s="10">
        <v>0</v>
      </c>
      <c r="J66" s="10">
        <v>0</v>
      </c>
      <c r="K66" s="10">
        <v>0</v>
      </c>
      <c r="L66" s="10">
        <f t="shared" si="18"/>
        <v>0</v>
      </c>
    </row>
    <row r="67" spans="2:12" ht="15.75">
      <c r="B67" s="5" t="s">
        <v>67</v>
      </c>
      <c r="C67" s="6">
        <v>0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7">
        <f>+SUM(F67:K67)</f>
        <v>0</v>
      </c>
    </row>
    <row r="68" spans="2:12">
      <c r="B68" s="8" t="s">
        <v>68</v>
      </c>
      <c r="C68" s="10">
        <v>0</v>
      </c>
      <c r="D68" s="10">
        <v>0</v>
      </c>
      <c r="E68" s="10">
        <f t="shared" ref="E68:E69" si="19">+D68+C68</f>
        <v>0</v>
      </c>
      <c r="F68" s="10">
        <v>0</v>
      </c>
      <c r="G68" s="10">
        <v>0</v>
      </c>
      <c r="H68" s="10">
        <v>0</v>
      </c>
      <c r="I68" s="10">
        <v>0</v>
      </c>
      <c r="J68" s="10">
        <v>0</v>
      </c>
      <c r="K68" s="10">
        <v>0</v>
      </c>
      <c r="L68" s="10">
        <f t="shared" ref="L68:L69" si="20">+SUM(F68:K68)</f>
        <v>0</v>
      </c>
    </row>
    <row r="69" spans="2:12">
      <c r="B69" s="8" t="s">
        <v>69</v>
      </c>
      <c r="C69" s="10">
        <v>0</v>
      </c>
      <c r="D69" s="10">
        <v>0</v>
      </c>
      <c r="E69" s="10">
        <f t="shared" si="19"/>
        <v>0</v>
      </c>
      <c r="F69" s="10">
        <v>0</v>
      </c>
      <c r="G69" s="10">
        <v>0</v>
      </c>
      <c r="H69" s="10">
        <v>0</v>
      </c>
      <c r="I69" s="10">
        <v>0</v>
      </c>
      <c r="J69" s="10">
        <v>0</v>
      </c>
      <c r="K69" s="10">
        <v>0</v>
      </c>
      <c r="L69" s="10">
        <f t="shared" si="20"/>
        <v>0</v>
      </c>
    </row>
    <row r="70" spans="2:12" ht="15.75">
      <c r="B70" s="5" t="s">
        <v>70</v>
      </c>
      <c r="C70" s="6">
        <v>0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7">
        <f>+SUM(F70:K70)</f>
        <v>0</v>
      </c>
    </row>
    <row r="71" spans="2:12">
      <c r="B71" s="8" t="s">
        <v>71</v>
      </c>
      <c r="C71" s="10">
        <v>0</v>
      </c>
      <c r="D71" s="10">
        <v>0</v>
      </c>
      <c r="E71" s="10">
        <f t="shared" ref="E71:E73" si="21">+D71+C71</f>
        <v>0</v>
      </c>
      <c r="F71" s="10">
        <v>0</v>
      </c>
      <c r="G71" s="10">
        <v>0</v>
      </c>
      <c r="H71" s="10">
        <v>0</v>
      </c>
      <c r="I71" s="10">
        <v>0</v>
      </c>
      <c r="J71" s="10">
        <v>0</v>
      </c>
      <c r="K71" s="10">
        <v>0</v>
      </c>
      <c r="L71" s="10">
        <f t="shared" ref="L71:L73" si="22">+SUM(F71:K71)</f>
        <v>0</v>
      </c>
    </row>
    <row r="72" spans="2:12">
      <c r="B72" s="8" t="s">
        <v>72</v>
      </c>
      <c r="C72" s="10">
        <v>0</v>
      </c>
      <c r="D72" s="10">
        <v>0</v>
      </c>
      <c r="E72" s="10">
        <f t="shared" si="21"/>
        <v>0</v>
      </c>
      <c r="F72" s="10">
        <v>0</v>
      </c>
      <c r="G72" s="10">
        <v>0</v>
      </c>
      <c r="H72" s="10">
        <v>0</v>
      </c>
      <c r="I72" s="10">
        <v>0</v>
      </c>
      <c r="J72" s="10">
        <v>0</v>
      </c>
      <c r="K72" s="10">
        <v>0</v>
      </c>
      <c r="L72" s="10">
        <f t="shared" si="22"/>
        <v>0</v>
      </c>
    </row>
    <row r="73" spans="2:12">
      <c r="B73" s="8" t="s">
        <v>73</v>
      </c>
      <c r="C73" s="10">
        <v>0</v>
      </c>
      <c r="D73" s="10">
        <v>0</v>
      </c>
      <c r="E73" s="10">
        <f t="shared" si="21"/>
        <v>0</v>
      </c>
      <c r="F73" s="10">
        <v>0</v>
      </c>
      <c r="G73" s="10">
        <v>0</v>
      </c>
      <c r="H73" s="10">
        <v>0</v>
      </c>
      <c r="I73" s="10">
        <v>0</v>
      </c>
      <c r="J73" s="10">
        <v>0</v>
      </c>
      <c r="K73" s="10">
        <v>0</v>
      </c>
      <c r="L73" s="10">
        <f t="shared" si="22"/>
        <v>0</v>
      </c>
    </row>
    <row r="74" spans="2:12" ht="15.75">
      <c r="B74" s="12" t="s">
        <v>74</v>
      </c>
      <c r="C74" s="6">
        <v>0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7">
        <f>+SUM(F74:K74)</f>
        <v>0</v>
      </c>
    </row>
    <row r="75" spans="2:12">
      <c r="B75" s="5" t="s">
        <v>75</v>
      </c>
      <c r="C75" s="10">
        <v>0</v>
      </c>
      <c r="D75" s="10">
        <v>0</v>
      </c>
      <c r="E75" s="10">
        <v>0</v>
      </c>
      <c r="F75" s="10">
        <v>0</v>
      </c>
      <c r="G75" s="10">
        <v>0</v>
      </c>
      <c r="H75" s="10">
        <v>0</v>
      </c>
      <c r="I75" s="10">
        <v>0</v>
      </c>
      <c r="J75" s="10">
        <v>0</v>
      </c>
      <c r="K75" s="10">
        <v>0</v>
      </c>
      <c r="L75" s="10">
        <f t="shared" ref="L75:L80" si="23">+SUM(F75:K75)</f>
        <v>0</v>
      </c>
    </row>
    <row r="76" spans="2:12">
      <c r="B76" s="8" t="s">
        <v>76</v>
      </c>
      <c r="C76" s="10">
        <v>0</v>
      </c>
      <c r="D76" s="10">
        <v>0</v>
      </c>
      <c r="E76" s="10">
        <v>0</v>
      </c>
      <c r="F76" s="10">
        <v>0</v>
      </c>
      <c r="G76" s="10">
        <v>0</v>
      </c>
      <c r="H76" s="10">
        <v>0</v>
      </c>
      <c r="I76" s="10">
        <v>0</v>
      </c>
      <c r="J76" s="10">
        <v>0</v>
      </c>
      <c r="K76" s="10">
        <v>0</v>
      </c>
      <c r="L76" s="10">
        <f t="shared" si="23"/>
        <v>0</v>
      </c>
    </row>
    <row r="77" spans="2:12">
      <c r="B77" s="8" t="s">
        <v>77</v>
      </c>
      <c r="C77" s="10">
        <v>0</v>
      </c>
      <c r="D77" s="10">
        <v>0</v>
      </c>
      <c r="E77" s="10">
        <v>0</v>
      </c>
      <c r="F77" s="10">
        <v>0</v>
      </c>
      <c r="G77" s="10">
        <v>0</v>
      </c>
      <c r="H77" s="10">
        <v>0</v>
      </c>
      <c r="I77" s="10">
        <v>0</v>
      </c>
      <c r="J77" s="10">
        <v>0</v>
      </c>
      <c r="K77" s="10">
        <v>0</v>
      </c>
      <c r="L77" s="10">
        <f t="shared" si="23"/>
        <v>0</v>
      </c>
    </row>
    <row r="78" spans="2:12" ht="15">
      <c r="B78" s="5" t="s">
        <v>78</v>
      </c>
      <c r="C78" s="6">
        <v>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f t="shared" si="23"/>
        <v>0</v>
      </c>
    </row>
    <row r="79" spans="2:12">
      <c r="B79" s="8" t="s">
        <v>79</v>
      </c>
      <c r="C79" s="10">
        <v>0</v>
      </c>
      <c r="D79" s="10">
        <v>0</v>
      </c>
      <c r="E79" s="10">
        <v>0</v>
      </c>
      <c r="F79" s="10">
        <v>0</v>
      </c>
      <c r="G79" s="10">
        <v>0</v>
      </c>
      <c r="H79" s="10">
        <v>0</v>
      </c>
      <c r="I79" s="10">
        <v>0</v>
      </c>
      <c r="J79" s="10">
        <v>0</v>
      </c>
      <c r="K79" s="10">
        <v>0</v>
      </c>
      <c r="L79" s="10">
        <f t="shared" si="23"/>
        <v>0</v>
      </c>
    </row>
    <row r="80" spans="2:12">
      <c r="B80" s="8" t="s">
        <v>80</v>
      </c>
      <c r="C80" s="10">
        <v>0</v>
      </c>
      <c r="D80" s="10">
        <v>0</v>
      </c>
      <c r="E80" s="10">
        <v>0</v>
      </c>
      <c r="F80" s="10">
        <v>0</v>
      </c>
      <c r="G80" s="10">
        <v>0</v>
      </c>
      <c r="H80" s="10">
        <v>0</v>
      </c>
      <c r="I80" s="10">
        <v>0</v>
      </c>
      <c r="J80" s="10">
        <v>0</v>
      </c>
      <c r="K80" s="10">
        <v>0</v>
      </c>
      <c r="L80" s="10">
        <f t="shared" si="23"/>
        <v>0</v>
      </c>
    </row>
    <row r="81" spans="2:13" ht="15">
      <c r="B81" s="5" t="s">
        <v>81</v>
      </c>
      <c r="C81" s="6">
        <v>0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f>+SUM(F81:K81)</f>
        <v>0</v>
      </c>
    </row>
    <row r="82" spans="2:13">
      <c r="B82" s="8" t="s">
        <v>82</v>
      </c>
      <c r="C82" s="10">
        <v>0</v>
      </c>
      <c r="D82" s="10">
        <v>0</v>
      </c>
      <c r="E82" s="10">
        <v>0</v>
      </c>
      <c r="F82" s="10">
        <v>0</v>
      </c>
      <c r="G82" s="10">
        <v>0</v>
      </c>
      <c r="H82" s="10">
        <v>0</v>
      </c>
      <c r="I82" s="10">
        <v>0</v>
      </c>
      <c r="J82" s="10">
        <v>0</v>
      </c>
      <c r="K82" s="10">
        <v>0</v>
      </c>
      <c r="L82" s="10">
        <f>+SUM(F82:K82)</f>
        <v>0</v>
      </c>
    </row>
    <row r="83" spans="2:13" ht="15">
      <c r="B83" s="13" t="s">
        <v>83</v>
      </c>
      <c r="C83" s="14">
        <f>+C10+C16+C26+C36+C52+C62</f>
        <v>1632865943</v>
      </c>
      <c r="D83" s="14">
        <f t="shared" ref="D83:E83" si="24">+D10+D16+D26+D36+D52+D62</f>
        <v>410841669.04999995</v>
      </c>
      <c r="E83" s="14">
        <f t="shared" si="24"/>
        <v>2043707612.05</v>
      </c>
      <c r="F83" s="14">
        <f t="shared" ref="F83:K83" si="25">+F74+F70+F67+F62+F52+F45+F36+F26+F16+F10</f>
        <v>90563858.019999996</v>
      </c>
      <c r="G83" s="14">
        <f t="shared" si="25"/>
        <v>96531313.090000004</v>
      </c>
      <c r="H83" s="14">
        <f t="shared" si="25"/>
        <v>218233557.00999999</v>
      </c>
      <c r="I83" s="14">
        <f t="shared" si="25"/>
        <v>122694496.94</v>
      </c>
      <c r="J83" s="14">
        <f t="shared" si="25"/>
        <v>218860732.19</v>
      </c>
      <c r="K83" s="14">
        <f t="shared" si="25"/>
        <v>178365533.53</v>
      </c>
      <c r="L83" s="14">
        <f>+SUM(F83:K83)</f>
        <v>925249490.77999997</v>
      </c>
      <c r="M83" s="10"/>
    </row>
    <row r="84" spans="2:13">
      <c r="K84" s="15"/>
      <c r="L84" s="15"/>
    </row>
    <row r="85" spans="2:13">
      <c r="L85" s="15"/>
    </row>
    <row r="86" spans="2:13">
      <c r="L86" s="15"/>
    </row>
    <row r="87" spans="2:13">
      <c r="L87" s="15"/>
    </row>
    <row r="88" spans="2:13">
      <c r="L88" s="15"/>
    </row>
    <row r="89" spans="2:13">
      <c r="L89" s="15"/>
    </row>
    <row r="90" spans="2:13">
      <c r="L90" s="15"/>
    </row>
    <row r="91" spans="2:13">
      <c r="L91" s="15"/>
    </row>
    <row r="92" spans="2:13" ht="15.75" thickBot="1">
      <c r="C92" s="16"/>
      <c r="D92" s="16"/>
      <c r="E92" s="16"/>
      <c r="F92" s="21"/>
      <c r="G92" s="21"/>
      <c r="H92" s="21"/>
      <c r="I92" s="21"/>
      <c r="J92" s="21"/>
      <c r="K92" s="21"/>
      <c r="L92" s="21"/>
    </row>
    <row r="93" spans="2:13" ht="45.75" customHeight="1" thickBot="1">
      <c r="B93" s="17" t="s">
        <v>84</v>
      </c>
      <c r="C93" s="24" t="s">
        <v>94</v>
      </c>
      <c r="D93" s="25"/>
      <c r="E93" s="16"/>
      <c r="F93" s="21"/>
      <c r="G93" s="21"/>
      <c r="H93" s="21"/>
      <c r="I93" s="21"/>
      <c r="J93" s="21"/>
      <c r="K93" s="21"/>
      <c r="L93" s="21"/>
    </row>
    <row r="94" spans="2:13" ht="30" thickBot="1">
      <c r="B94" s="17" t="s">
        <v>85</v>
      </c>
      <c r="C94" s="24"/>
      <c r="D94" s="25"/>
      <c r="E94" s="16"/>
      <c r="F94" s="22"/>
      <c r="G94" s="22"/>
      <c r="H94" s="22"/>
      <c r="I94" s="22"/>
      <c r="J94" s="22"/>
      <c r="K94" s="22"/>
      <c r="L94" s="22"/>
    </row>
    <row r="95" spans="2:13" ht="58.5" thickBot="1">
      <c r="B95" s="18" t="s">
        <v>86</v>
      </c>
      <c r="C95" s="23"/>
      <c r="D95" s="23"/>
      <c r="E95" s="22"/>
      <c r="F95" s="22"/>
      <c r="G95" s="22"/>
      <c r="H95" s="22"/>
      <c r="I95" s="22"/>
      <c r="J95" s="22"/>
      <c r="K95" s="22"/>
      <c r="L95" s="22"/>
    </row>
    <row r="96" spans="2:13">
      <c r="C96" s="23"/>
      <c r="D96" s="23"/>
    </row>
    <row r="114" spans="2:11">
      <c r="C114"/>
      <c r="D114"/>
      <c r="E114"/>
      <c r="F114"/>
      <c r="G114"/>
      <c r="H114"/>
      <c r="I114"/>
      <c r="J114"/>
      <c r="K114"/>
    </row>
    <row r="115" spans="2:11" ht="15.75">
      <c r="B115" s="19"/>
      <c r="C115" s="20"/>
      <c r="D115" s="20"/>
      <c r="E115" s="20"/>
      <c r="F115" s="20"/>
      <c r="G115" s="20"/>
      <c r="H115" s="20"/>
      <c r="I115" s="20"/>
      <c r="J115" s="20"/>
      <c r="K115" s="20"/>
    </row>
    <row r="116" spans="2:11" ht="15.75">
      <c r="B116" s="19"/>
      <c r="C116" s="20"/>
      <c r="D116" s="20"/>
      <c r="E116" s="20"/>
    </row>
    <row r="117" spans="2:11" ht="15.75">
      <c r="B117" s="19"/>
      <c r="C117" s="20"/>
      <c r="D117" s="20"/>
      <c r="E117" s="20"/>
    </row>
    <row r="125" spans="2:11" ht="15.75">
      <c r="B125" s="19"/>
    </row>
    <row r="126" spans="2:11" ht="15.75">
      <c r="B126" s="19"/>
    </row>
    <row r="127" spans="2:11" ht="15.75">
      <c r="B127" s="19"/>
    </row>
  </sheetData>
  <mergeCells count="11">
    <mergeCell ref="C93:D94"/>
    <mergeCell ref="B1:L1"/>
    <mergeCell ref="B2:L2"/>
    <mergeCell ref="B3:L3"/>
    <mergeCell ref="B4:L4"/>
    <mergeCell ref="B5:L5"/>
    <mergeCell ref="B7:B8"/>
    <mergeCell ref="C7:C8"/>
    <mergeCell ref="D7:D8"/>
    <mergeCell ref="E7:E8"/>
    <mergeCell ref="F7:L7"/>
  </mergeCells>
  <pageMargins left="0.7" right="0.7" top="0.75" bottom="0.75" header="0.3" footer="0.3"/>
  <pageSetup scale="5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MATRIZ</vt:lpstr>
      <vt:lpstr>COPIA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Michele Guzman</dc:creator>
  <cp:lastModifiedBy>Daniela Michelle Gomez Medrano</cp:lastModifiedBy>
  <cp:lastPrinted>2024-07-18T14:56:12Z</cp:lastPrinted>
  <dcterms:created xsi:type="dcterms:W3CDTF">2024-04-11T15:13:26Z</dcterms:created>
  <dcterms:modified xsi:type="dcterms:W3CDTF">2024-07-19T19:35:00Z</dcterms:modified>
</cp:coreProperties>
</file>