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Octubre-2024\"/>
    </mc:Choice>
  </mc:AlternateContent>
  <bookViews>
    <workbookView xWindow="0" yWindow="0" windowWidth="20490" windowHeight="8790"/>
  </bookViews>
  <sheets>
    <sheet name="Octubre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P11" i="1"/>
  <c r="P12" i="1"/>
  <c r="P13" i="1"/>
  <c r="P14" i="1"/>
  <c r="P15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6" i="1"/>
  <c r="P47" i="1"/>
  <c r="P48" i="1"/>
  <c r="P49" i="1"/>
  <c r="P50" i="1"/>
  <c r="P51" i="1"/>
  <c r="P53" i="1"/>
  <c r="P54" i="1"/>
  <c r="P55" i="1"/>
  <c r="P56" i="1"/>
  <c r="P57" i="1"/>
  <c r="P58" i="1"/>
  <c r="P59" i="1"/>
  <c r="P60" i="1"/>
  <c r="P61" i="1"/>
  <c r="P63" i="1"/>
  <c r="O16" i="1"/>
  <c r="O26" i="1"/>
  <c r="O45" i="1"/>
  <c r="O52" i="1"/>
  <c r="O62" i="1"/>
  <c r="O10" i="1"/>
  <c r="D52" i="1"/>
  <c r="O83" i="1" l="1"/>
  <c r="N16" i="1"/>
  <c r="N62" i="1"/>
  <c r="N52" i="1"/>
  <c r="N45" i="1"/>
  <c r="N36" i="1"/>
  <c r="N26" i="1"/>
  <c r="N10" i="1"/>
  <c r="E73" i="1"/>
  <c r="E72" i="1"/>
  <c r="E71" i="1"/>
  <c r="E69" i="1"/>
  <c r="E68" i="1"/>
  <c r="E66" i="1"/>
  <c r="E65" i="1"/>
  <c r="E64" i="1"/>
  <c r="E63" i="1"/>
  <c r="E62" i="1" s="1"/>
  <c r="M62" i="1"/>
  <c r="L62" i="1"/>
  <c r="K62" i="1"/>
  <c r="J62" i="1"/>
  <c r="I62" i="1"/>
  <c r="H62" i="1"/>
  <c r="G62" i="1"/>
  <c r="P62" i="1" s="1"/>
  <c r="F62" i="1"/>
  <c r="D62" i="1"/>
  <c r="C62" i="1"/>
  <c r="E61" i="1"/>
  <c r="E60" i="1"/>
  <c r="E59" i="1"/>
  <c r="E58" i="1"/>
  <c r="E57" i="1"/>
  <c r="E56" i="1"/>
  <c r="E55" i="1"/>
  <c r="E54" i="1"/>
  <c r="E53" i="1"/>
  <c r="M52" i="1"/>
  <c r="L52" i="1"/>
  <c r="K52" i="1"/>
  <c r="J52" i="1"/>
  <c r="I52" i="1"/>
  <c r="H52" i="1"/>
  <c r="P52" i="1" s="1"/>
  <c r="G52" i="1"/>
  <c r="F52" i="1"/>
  <c r="C52" i="1"/>
  <c r="E51" i="1"/>
  <c r="E50" i="1"/>
  <c r="E49" i="1"/>
  <c r="E48" i="1"/>
  <c r="E47" i="1"/>
  <c r="E46" i="1"/>
  <c r="M45" i="1"/>
  <c r="L45" i="1"/>
  <c r="K45" i="1"/>
  <c r="J45" i="1"/>
  <c r="I45" i="1"/>
  <c r="P45" i="1" s="1"/>
  <c r="E45" i="1"/>
  <c r="E44" i="1"/>
  <c r="E43" i="1"/>
  <c r="E42" i="1"/>
  <c r="E41" i="1"/>
  <c r="E40" i="1"/>
  <c r="E39" i="1"/>
  <c r="E38" i="1"/>
  <c r="E37" i="1"/>
  <c r="M36" i="1"/>
  <c r="L36" i="1"/>
  <c r="K36" i="1"/>
  <c r="J36" i="1"/>
  <c r="I36" i="1"/>
  <c r="H36" i="1"/>
  <c r="G36" i="1"/>
  <c r="P36" i="1" s="1"/>
  <c r="D36" i="1"/>
  <c r="C36" i="1"/>
  <c r="E35" i="1"/>
  <c r="E34" i="1"/>
  <c r="E33" i="1"/>
  <c r="E32" i="1"/>
  <c r="E31" i="1"/>
  <c r="E30" i="1"/>
  <c r="E29" i="1"/>
  <c r="E28" i="1"/>
  <c r="E27" i="1"/>
  <c r="M26" i="1"/>
  <c r="L26" i="1"/>
  <c r="K26" i="1"/>
  <c r="J26" i="1"/>
  <c r="I26" i="1"/>
  <c r="H26" i="1"/>
  <c r="G26" i="1"/>
  <c r="P26" i="1" s="1"/>
  <c r="F26" i="1"/>
  <c r="D26" i="1"/>
  <c r="C26" i="1"/>
  <c r="E25" i="1"/>
  <c r="E24" i="1"/>
  <c r="E23" i="1"/>
  <c r="E22" i="1"/>
  <c r="E21" i="1"/>
  <c r="E20" i="1"/>
  <c r="E19" i="1"/>
  <c r="E18" i="1"/>
  <c r="E17" i="1"/>
  <c r="M16" i="1"/>
  <c r="L16" i="1"/>
  <c r="K16" i="1"/>
  <c r="J16" i="1"/>
  <c r="I16" i="1"/>
  <c r="H16" i="1"/>
  <c r="P16" i="1" s="1"/>
  <c r="G16" i="1"/>
  <c r="F16" i="1"/>
  <c r="D16" i="1"/>
  <c r="C16" i="1"/>
  <c r="E15" i="1"/>
  <c r="E14" i="1"/>
  <c r="E13" i="1"/>
  <c r="E12" i="1"/>
  <c r="E11" i="1"/>
  <c r="M10" i="1"/>
  <c r="L10" i="1"/>
  <c r="K10" i="1"/>
  <c r="J10" i="1"/>
  <c r="I10" i="1"/>
  <c r="H10" i="1"/>
  <c r="G10" i="1"/>
  <c r="F10" i="1"/>
  <c r="P10" i="1" s="1"/>
  <c r="D10" i="1"/>
  <c r="C10" i="1"/>
  <c r="G83" i="1" l="1"/>
  <c r="N83" i="1"/>
  <c r="E52" i="1"/>
  <c r="E10" i="1"/>
  <c r="E26" i="1"/>
  <c r="J83" i="1"/>
  <c r="K83" i="1"/>
  <c r="C83" i="1"/>
  <c r="E16" i="1"/>
  <c r="D83" i="1"/>
  <c r="H83" i="1"/>
  <c r="E36" i="1"/>
  <c r="I83" i="1"/>
  <c r="M83" i="1"/>
  <c r="L83" i="1"/>
  <c r="F83" i="1"/>
  <c r="P83" i="1" s="1"/>
  <c r="B5" i="1" s="1"/>
  <c r="E83" i="1" l="1"/>
</calcChain>
</file>

<file path=xl/sharedStrings.xml><?xml version="1.0" encoding="utf-8"?>
<sst xmlns="http://schemas.openxmlformats.org/spreadsheetml/2006/main" count="98" uniqueCount="98">
  <si>
    <t>Consejo Nacional para la Niñez y la Adolescencia</t>
  </si>
  <si>
    <t xml:space="preserve"> Año 2024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</si>
  <si>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</si>
  <si>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</si>
  <si>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</si>
  <si>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</si>
  <si>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</si>
  <si>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</si>
  <si>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</si>
  <si>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</si>
  <si>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</si>
  <si>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</si>
  <si>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</si>
  <si>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</si>
  <si>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</si>
  <si>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</si>
  <si>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</si>
  <si>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</si>
  <si>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</si>
  <si>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</si>
  <si>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</si>
  <si>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</si>
  <si>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</si>
  <si>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</si>
  <si>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</si>
  <si>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</si>
  <si>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</si>
  <si>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</si>
  <si>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</si>
  <si>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</si>
  <si>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</si>
  <si>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</si>
  <si>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</si>
  <si>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</si>
  <si>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</si>
  <si>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</si>
  <si>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</si>
  <si>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</si>
  <si>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</si>
  <si>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</si>
  <si>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</si>
  <si>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</si>
  <si>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</si>
  <si>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</si>
  <si>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</si>
  <si>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</si>
  <si>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</si>
  <si>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</si>
  <si>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</si>
  <si>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</si>
  <si>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</si>
  <si>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</si>
  <si>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</si>
  <si>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</si>
  <si>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</si>
  <si>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</si>
  <si>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</si>
  <si>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</si>
  <si>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</si>
  <si>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</si>
  <si>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</si>
  <si>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</si>
  <si>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</si>
  <si>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</si>
  <si>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</si>
  <si>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</si>
  <si>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</si>
  <si>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</si>
  <si>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</si>
  <si>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</si>
  <si>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</si>
  <si>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</si>
  <si>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</si>
  <si>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</si>
  <si>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</si>
  <si>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</si>
  <si>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</si>
  <si>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</si>
  <si>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</si>
  <si>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</si>
  <si>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</si>
  <si>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</si>
  <si>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</si>
  <si>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</si>
  <si>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</si>
  <si>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</si>
  <si>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</si>
  <si>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</si>
  <si>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</si>
  <si>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</si>
  <si>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</si>
  <si>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</si>
  <si>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</si>
  <si>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</si>
  <si>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</si>
  <si>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</si>
  <si>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</si>
  <si>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Fecha: 11/11/2024
Hora:   12:15 p.m.                                                 
Formato: EXCEL
Tamaño:   62.5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</si>
</sst>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8" xfId="0" applyFont="1" applyFill="1" applyBorder="1" applyAlignment="1">
      <alignment vertical="center"/>
    </xf>
    <xf numFmtId="39" fontId="2" fillId="5" borderId="8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39" fontId="2" fillId="6" borderId="8" xfId="0" applyNumberFormat="1" applyFont="1" applyFill="1" applyBorder="1"/>
    <xf numFmtId="39" fontId="14" fillId="0" borderId="0" xfId="0" applyNumberFormat="1" applyFont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6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443359</xdr:colOff>
      <xdr:row>93</xdr:row>
      <xdr:rowOff>217919</xdr:rowOff>
    </xdr:from>
    <xdr:to>
      <xdr:col>11</xdr:col>
      <xdr:colOff>661314</xdr:colOff>
      <xdr:row>94</xdr:row>
      <xdr:rowOff>544717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281" y="18179348"/>
          <a:ext cx="8716234" cy="710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27"/>
  <sheetViews>
    <sheetView showGridLines="0" tabSelected="1" zoomScale="77" zoomScaleNormal="77" workbookViewId="0">
      <selection activeCell="R17" sqref="R17"/>
    </sheetView>
  </sheetViews>
  <sheetFormatPr baseColWidth="10" defaultColWidth="11.375" defaultRowHeight="14.25"/>
  <cols>
    <col min="1" max="1" width="4.25" customWidth="1"/>
    <col min="2" max="2" width="81" style="15" customWidth="1"/>
    <col min="3" max="3" width="17.375" style="15" bestFit="1" customWidth="1"/>
    <col min="4" max="4" width="13.75" style="15" customWidth="1"/>
    <col min="5" max="5" width="14.75" style="15" customWidth="1"/>
    <col min="6" max="6" width="13.25" style="15" customWidth="1"/>
    <col min="7" max="7" width="12.5" style="15" customWidth="1"/>
    <col min="8" max="8" width="14.25" style="15" customWidth="1"/>
    <col min="9" max="9" width="13.625" style="15" customWidth="1"/>
    <col min="10" max="10" width="14.75" style="15" customWidth="1"/>
    <col min="11" max="13" width="14.375" style="15" bestFit="1" customWidth="1"/>
    <col min="14" max="14" width="13.25" style="15" customWidth="1"/>
    <col min="15" max="15" width="14.375" style="15" customWidth="1"/>
    <col min="16" max="16" width="16.125" style="15" bestFit="1" customWidth="1"/>
  </cols>
  <sheetData>
    <row r="1" spans="2:16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2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20.25"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16" ht="20.25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6" ht="20.25">
      <c r="B5" s="38">
        <f>+P83</f>
        <v>1574044754.9499998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2:16">
      <c r="B7" s="39" t="s">
        <v>3</v>
      </c>
      <c r="C7" s="40" t="s">
        <v>4</v>
      </c>
      <c r="D7" s="40" t="s">
        <v>5</v>
      </c>
      <c r="E7" s="40" t="s">
        <v>6</v>
      </c>
      <c r="F7" s="42" t="s">
        <v>7</v>
      </c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2:16">
      <c r="B8" s="39"/>
      <c r="C8" s="41"/>
      <c r="D8" s="41"/>
      <c r="E8" s="41"/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1" t="s">
        <v>14</v>
      </c>
      <c r="M8" s="1" t="s">
        <v>15</v>
      </c>
      <c r="N8" s="1" t="s">
        <v>16</v>
      </c>
      <c r="O8" s="27" t="s">
        <v>96</v>
      </c>
      <c r="P8" s="2" t="s">
        <v>17</v>
      </c>
    </row>
    <row r="9" spans="2:16">
      <c r="B9" s="3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ht="15">
      <c r="B10" s="5" t="s">
        <v>19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M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6">
        <f t="shared" si="1"/>
        <v>80784364.239999995</v>
      </c>
      <c r="N10" s="6">
        <f t="shared" ref="N10:O10" si="2">+N11+N12+N13+N14+N15</f>
        <v>80932181.609999999</v>
      </c>
      <c r="O10" s="6">
        <f t="shared" si="2"/>
        <v>149082550.82000002</v>
      </c>
      <c r="P10" s="6">
        <f>+SUM(F10:N10)+O10</f>
        <v>949967886.47000003</v>
      </c>
    </row>
    <row r="11" spans="2:16">
      <c r="B11" s="7" t="s">
        <v>20</v>
      </c>
      <c r="C11" s="8">
        <v>919269423</v>
      </c>
      <c r="D11" s="9">
        <v>-5813500</v>
      </c>
      <c r="E11" s="10">
        <f>+C11+D11</f>
        <v>913455923</v>
      </c>
      <c r="F11" s="9">
        <v>66735781.259999998</v>
      </c>
      <c r="G11" s="9">
        <v>66210500</v>
      </c>
      <c r="H11" s="9">
        <v>65794137.75</v>
      </c>
      <c r="I11" s="9">
        <v>67954912.590000004</v>
      </c>
      <c r="J11" s="9">
        <v>67251526.989999995</v>
      </c>
      <c r="K11" s="9">
        <v>66807112.119999997</v>
      </c>
      <c r="L11" s="9">
        <v>67317069.909999996</v>
      </c>
      <c r="M11" s="9">
        <v>67042539.469999999</v>
      </c>
      <c r="N11" s="26">
        <v>66705001</v>
      </c>
      <c r="O11" s="26">
        <v>68932493.780000001</v>
      </c>
      <c r="P11" s="29">
        <f t="shared" ref="P11:P63" si="3">+SUM(F11:N11)+O11</f>
        <v>670751074.87</v>
      </c>
    </row>
    <row r="12" spans="2:16">
      <c r="B12" s="7" t="s">
        <v>21</v>
      </c>
      <c r="C12" s="8">
        <v>258421689</v>
      </c>
      <c r="D12" s="9">
        <v>5813500</v>
      </c>
      <c r="E12" s="10">
        <f t="shared" ref="E12:E15" si="4">+D12+C12</f>
        <v>264235189</v>
      </c>
      <c r="F12" s="9">
        <v>9444026.6600000001</v>
      </c>
      <c r="G12" s="9">
        <v>3247500</v>
      </c>
      <c r="H12" s="9">
        <v>4774760.4400000004</v>
      </c>
      <c r="I12" s="9">
        <v>4039919.6</v>
      </c>
      <c r="J12" s="9">
        <v>62699794.170000002</v>
      </c>
      <c r="K12" s="9">
        <v>7374308.6399999997</v>
      </c>
      <c r="L12" s="9">
        <v>9230795.5800000001</v>
      </c>
      <c r="M12" s="9">
        <v>3551166.67</v>
      </c>
      <c r="N12" s="9">
        <v>4150600.41</v>
      </c>
      <c r="O12" s="9">
        <v>69696158.700000003</v>
      </c>
      <c r="P12" s="29">
        <f t="shared" si="3"/>
        <v>178209030.87</v>
      </c>
    </row>
    <row r="13" spans="2:16">
      <c r="B13" s="7" t="s">
        <v>22</v>
      </c>
      <c r="C13" s="8">
        <v>495000</v>
      </c>
      <c r="D13" s="9">
        <v>0</v>
      </c>
      <c r="E13" s="10">
        <f t="shared" si="4"/>
        <v>495000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29">
        <f t="shared" si="3"/>
        <v>0</v>
      </c>
    </row>
    <row r="14" spans="2:16">
      <c r="B14" s="7" t="s">
        <v>23</v>
      </c>
      <c r="C14" s="9">
        <v>0</v>
      </c>
      <c r="D14" s="9">
        <v>0</v>
      </c>
      <c r="E14" s="10">
        <f t="shared" si="4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29">
        <f t="shared" si="3"/>
        <v>0</v>
      </c>
    </row>
    <row r="15" spans="2:16">
      <c r="B15" s="7" t="s">
        <v>24</v>
      </c>
      <c r="C15" s="11">
        <v>137454035</v>
      </c>
      <c r="D15" s="9">
        <v>0</v>
      </c>
      <c r="E15" s="10">
        <f t="shared" si="4"/>
        <v>137454035</v>
      </c>
      <c r="F15" s="9">
        <v>10127814.77</v>
      </c>
      <c r="G15" s="9">
        <v>10086049.48</v>
      </c>
      <c r="H15" s="9">
        <v>9991277.8599999994</v>
      </c>
      <c r="I15" s="9">
        <v>10058792.960000001</v>
      </c>
      <c r="J15" s="9">
        <v>10002418.460000001</v>
      </c>
      <c r="K15" s="9">
        <v>9921815.3800000008</v>
      </c>
      <c r="L15" s="9">
        <v>10098475.18</v>
      </c>
      <c r="M15" s="9">
        <v>10190658.1</v>
      </c>
      <c r="N15" s="9">
        <v>10076580.199999999</v>
      </c>
      <c r="O15" s="9">
        <v>10453898.34</v>
      </c>
      <c r="P15" s="29">
        <f t="shared" si="3"/>
        <v>101007780.73</v>
      </c>
    </row>
    <row r="16" spans="2:16" ht="15">
      <c r="B16" s="5" t="s">
        <v>25</v>
      </c>
      <c r="C16" s="6">
        <f>+C17+C18+C19+C20+C21+C22+C23+C24+C25</f>
        <v>84662692</v>
      </c>
      <c r="D16" s="6">
        <f>+D17+D18+D19+D20+D21+D22+D23+D24+D25</f>
        <v>327336474.00000006</v>
      </c>
      <c r="E16" s="6">
        <f>+E17+E18+E19+E20+E21+E22+E23+E24+E25</f>
        <v>411999166.00000006</v>
      </c>
      <c r="F16" s="6">
        <f t="shared" ref="F16:M16" si="5">+F17+F18+F19+F20+F21+F22+F23+F24+F25</f>
        <v>3259590.33</v>
      </c>
      <c r="G16" s="6">
        <f t="shared" si="5"/>
        <v>12503272.029999999</v>
      </c>
      <c r="H16" s="6">
        <f t="shared" si="5"/>
        <v>30837082.620000001</v>
      </c>
      <c r="I16" s="6">
        <f t="shared" si="5"/>
        <v>25977386.91</v>
      </c>
      <c r="J16" s="6">
        <f t="shared" si="5"/>
        <v>19095847.460000001</v>
      </c>
      <c r="K16" s="6">
        <f t="shared" si="5"/>
        <v>45889182.850000001</v>
      </c>
      <c r="L16" s="6">
        <f t="shared" si="5"/>
        <v>14959325.740000002</v>
      </c>
      <c r="M16" s="25">
        <f t="shared" si="5"/>
        <v>22441345.82</v>
      </c>
      <c r="N16" s="25">
        <f>+N17+N18+N19+N20+N21+N22+N23+N24+N25</f>
        <v>61731430.289999999</v>
      </c>
      <c r="O16" s="25">
        <f>+O17+O18+O19+O20+O21+O22+O23+O24+O25</f>
        <v>27572913.620000001</v>
      </c>
      <c r="P16" s="6">
        <f t="shared" si="3"/>
        <v>264267377.66999999</v>
      </c>
    </row>
    <row r="17" spans="2:17">
      <c r="B17" s="7" t="s">
        <v>26</v>
      </c>
      <c r="C17" s="9">
        <v>57881612</v>
      </c>
      <c r="D17" s="9">
        <v>9356184.6099999994</v>
      </c>
      <c r="E17" s="10">
        <f t="shared" ref="E17:E25" si="6">+D17+C17</f>
        <v>67237796.609999999</v>
      </c>
      <c r="F17" s="9">
        <v>1158759.2</v>
      </c>
      <c r="G17" s="9">
        <v>5409746.4000000004</v>
      </c>
      <c r="H17" s="9">
        <v>5009382.3499999996</v>
      </c>
      <c r="I17" s="9">
        <v>7329969.7300000004</v>
      </c>
      <c r="J17" s="9">
        <v>2922333.8</v>
      </c>
      <c r="K17" s="9">
        <v>3981789.43</v>
      </c>
      <c r="L17" s="9">
        <v>3263655.89</v>
      </c>
      <c r="M17" s="9">
        <v>8958177.3300000001</v>
      </c>
      <c r="N17" s="9">
        <v>5590751.96</v>
      </c>
      <c r="O17" s="9">
        <v>5360778.4400000004</v>
      </c>
      <c r="P17" s="29">
        <f t="shared" si="3"/>
        <v>48985344.530000001</v>
      </c>
    </row>
    <row r="18" spans="2:17">
      <c r="B18" s="7" t="s">
        <v>27</v>
      </c>
      <c r="C18" s="9">
        <v>16131040</v>
      </c>
      <c r="D18" s="9">
        <v>-10086762.24</v>
      </c>
      <c r="E18" s="10">
        <f t="shared" si="6"/>
        <v>6044277.7599999998</v>
      </c>
      <c r="F18" s="9">
        <v>0</v>
      </c>
      <c r="G18" s="9">
        <v>0</v>
      </c>
      <c r="H18" s="9">
        <v>1192414.46</v>
      </c>
      <c r="I18" s="9">
        <v>125000</v>
      </c>
      <c r="J18" s="9">
        <v>139557.32999999999</v>
      </c>
      <c r="K18" s="9">
        <v>295585.52</v>
      </c>
      <c r="L18" s="9">
        <v>508169.76</v>
      </c>
      <c r="M18" s="9">
        <v>319316.5</v>
      </c>
      <c r="N18" s="9">
        <v>755224.75</v>
      </c>
      <c r="O18" s="9">
        <v>1830025.2</v>
      </c>
      <c r="P18" s="29">
        <f t="shared" si="3"/>
        <v>5165293.5200000005</v>
      </c>
    </row>
    <row r="19" spans="2:17">
      <c r="B19" s="7" t="s">
        <v>28</v>
      </c>
      <c r="C19" s="9">
        <v>2200020</v>
      </c>
      <c r="D19" s="9">
        <v>10199980</v>
      </c>
      <c r="E19" s="10">
        <f t="shared" si="6"/>
        <v>12400000</v>
      </c>
      <c r="F19" s="9">
        <v>136050</v>
      </c>
      <c r="G19" s="9">
        <v>576591</v>
      </c>
      <c r="H19" s="9">
        <v>1184719</v>
      </c>
      <c r="I19" s="9">
        <v>1328945</v>
      </c>
      <c r="J19" s="9">
        <v>1885448</v>
      </c>
      <c r="K19" s="9">
        <v>1354094</v>
      </c>
      <c r="L19" s="9">
        <v>1287125</v>
      </c>
      <c r="M19" s="10">
        <v>1584760.24</v>
      </c>
      <c r="N19" s="10">
        <v>1166278</v>
      </c>
      <c r="O19" s="10">
        <v>872206.75</v>
      </c>
      <c r="P19" s="29">
        <f t="shared" si="3"/>
        <v>11376216.99</v>
      </c>
    </row>
    <row r="20" spans="2:17">
      <c r="B20" s="7" t="s">
        <v>29</v>
      </c>
      <c r="C20" s="9">
        <v>250000</v>
      </c>
      <c r="D20" s="9">
        <v>19901745.059999999</v>
      </c>
      <c r="E20" s="10">
        <f t="shared" si="6"/>
        <v>20151745.059999999</v>
      </c>
      <c r="F20" s="9">
        <v>0</v>
      </c>
      <c r="G20" s="9">
        <v>295850.90000000002</v>
      </c>
      <c r="H20" s="9">
        <v>734517</v>
      </c>
      <c r="I20" s="9">
        <v>2767800</v>
      </c>
      <c r="J20" s="9">
        <v>862140</v>
      </c>
      <c r="K20" s="9">
        <v>361168.6</v>
      </c>
      <c r="L20" s="9">
        <v>809076</v>
      </c>
      <c r="M20" s="9">
        <v>880802.6</v>
      </c>
      <c r="N20" s="9">
        <v>3085449</v>
      </c>
      <c r="O20" s="9">
        <v>2206359</v>
      </c>
      <c r="P20" s="29">
        <f t="shared" si="3"/>
        <v>12003163.1</v>
      </c>
    </row>
    <row r="21" spans="2:17">
      <c r="B21" s="7" t="s">
        <v>30</v>
      </c>
      <c r="C21" s="9">
        <v>1800020</v>
      </c>
      <c r="D21" s="9">
        <v>50466830.710000001</v>
      </c>
      <c r="E21" s="10">
        <f t="shared" si="6"/>
        <v>52266850.710000001</v>
      </c>
      <c r="F21" s="9">
        <v>901205.71</v>
      </c>
      <c r="G21" s="9">
        <v>3559609.85</v>
      </c>
      <c r="H21" s="9">
        <v>4703469.17</v>
      </c>
      <c r="I21" s="9">
        <v>1204685.3899999999</v>
      </c>
      <c r="J21" s="9">
        <v>3829046.26</v>
      </c>
      <c r="K21" s="9">
        <v>2706500.86</v>
      </c>
      <c r="L21" s="9">
        <v>2831068.95</v>
      </c>
      <c r="M21" s="9">
        <v>1620375.19</v>
      </c>
      <c r="N21" s="9">
        <v>4410965.09</v>
      </c>
      <c r="O21" s="9">
        <v>1479759.47</v>
      </c>
      <c r="P21" s="29">
        <f t="shared" si="3"/>
        <v>27246685.940000001</v>
      </c>
    </row>
    <row r="22" spans="2:17">
      <c r="B22" s="7" t="s">
        <v>31</v>
      </c>
      <c r="C22" s="9">
        <v>1200000</v>
      </c>
      <c r="D22" s="9">
        <v>19979098.100000001</v>
      </c>
      <c r="E22" s="10">
        <f t="shared" si="6"/>
        <v>21179098.100000001</v>
      </c>
      <c r="F22" s="9">
        <v>1063575.42</v>
      </c>
      <c r="G22" s="9">
        <v>2002733.96</v>
      </c>
      <c r="H22" s="9">
        <v>1514897.98</v>
      </c>
      <c r="I22" s="9">
        <v>2984968.58</v>
      </c>
      <c r="J22" s="9">
        <v>3208921.6</v>
      </c>
      <c r="K22" s="9">
        <v>703459.63</v>
      </c>
      <c r="L22" s="9">
        <v>2278048.9300000002</v>
      </c>
      <c r="M22" s="9">
        <v>755355.48</v>
      </c>
      <c r="N22" s="9">
        <v>1506257.85</v>
      </c>
      <c r="O22" s="9">
        <v>1513396.09</v>
      </c>
      <c r="P22" s="29">
        <f t="shared" si="3"/>
        <v>17531615.52</v>
      </c>
    </row>
    <row r="23" spans="2:17">
      <c r="B23" s="7" t="s">
        <v>32</v>
      </c>
      <c r="C23" s="9">
        <v>0</v>
      </c>
      <c r="D23" s="9">
        <v>66981700.140000001</v>
      </c>
      <c r="E23" s="10">
        <f t="shared" si="6"/>
        <v>66981700.140000001</v>
      </c>
      <c r="F23" s="9">
        <v>0</v>
      </c>
      <c r="G23" s="9">
        <v>160740</v>
      </c>
      <c r="H23" s="9">
        <v>8937487.6999999993</v>
      </c>
      <c r="I23" s="9">
        <v>3478328.6</v>
      </c>
      <c r="J23" s="9">
        <v>4227875.75</v>
      </c>
      <c r="K23" s="9">
        <v>5133531.68</v>
      </c>
      <c r="L23" s="9">
        <v>373711.5</v>
      </c>
      <c r="M23" s="9">
        <v>3023691.2</v>
      </c>
      <c r="N23" s="9">
        <v>17235508.59</v>
      </c>
      <c r="O23" s="9">
        <v>410468.96</v>
      </c>
      <c r="P23" s="29">
        <f t="shared" si="3"/>
        <v>42981343.979999997</v>
      </c>
    </row>
    <row r="24" spans="2:17">
      <c r="B24" s="7" t="s">
        <v>33</v>
      </c>
      <c r="C24" s="9">
        <v>0</v>
      </c>
      <c r="D24" s="9">
        <v>149086359.33000001</v>
      </c>
      <c r="E24" s="10">
        <f t="shared" si="6"/>
        <v>149086359.33000001</v>
      </c>
      <c r="F24" s="9">
        <v>0</v>
      </c>
      <c r="G24" s="9">
        <v>497999.92</v>
      </c>
      <c r="H24" s="9">
        <v>7189223.4000000004</v>
      </c>
      <c r="I24" s="9">
        <v>5339375.92</v>
      </c>
      <c r="J24" s="9">
        <v>2017588.66</v>
      </c>
      <c r="K24" s="9">
        <v>31185279.5</v>
      </c>
      <c r="L24" s="9">
        <v>3426231.64</v>
      </c>
      <c r="M24" s="9">
        <v>3941101</v>
      </c>
      <c r="N24" s="9">
        <v>26124586.890000001</v>
      </c>
      <c r="O24" s="9">
        <v>13676483.449999999</v>
      </c>
      <c r="P24" s="29">
        <f t="shared" si="3"/>
        <v>93397870.38000001</v>
      </c>
    </row>
    <row r="25" spans="2:17">
      <c r="B25" s="7" t="s">
        <v>34</v>
      </c>
      <c r="C25" s="9">
        <v>5200000</v>
      </c>
      <c r="D25" s="9">
        <v>11451338.289999999</v>
      </c>
      <c r="E25" s="10">
        <f t="shared" si="6"/>
        <v>16651338.289999999</v>
      </c>
      <c r="F25" s="9">
        <v>0</v>
      </c>
      <c r="G25" s="9">
        <v>0</v>
      </c>
      <c r="H25" s="9">
        <v>370971.56</v>
      </c>
      <c r="I25" s="9">
        <v>1418313.69</v>
      </c>
      <c r="J25" s="9">
        <v>2936.06</v>
      </c>
      <c r="K25" s="9">
        <v>167773.63</v>
      </c>
      <c r="L25" s="9">
        <v>182238.07</v>
      </c>
      <c r="M25" s="9">
        <v>1357766.28</v>
      </c>
      <c r="N25" s="9">
        <v>1856408.16</v>
      </c>
      <c r="O25" s="9">
        <v>223436.26</v>
      </c>
      <c r="P25" s="29">
        <f t="shared" si="3"/>
        <v>5579843.71</v>
      </c>
    </row>
    <row r="26" spans="2:17" ht="15">
      <c r="B26" s="5" t="s">
        <v>35</v>
      </c>
      <c r="C26" s="6">
        <f t="shared" ref="C26:M26" si="7">+C27+C28+C29+C30+C31+C32+C33+C34+C35</f>
        <v>17925048</v>
      </c>
      <c r="D26" s="6">
        <f t="shared" si="7"/>
        <v>227557835.52000004</v>
      </c>
      <c r="E26" s="6">
        <f t="shared" si="7"/>
        <v>245482883.51999998</v>
      </c>
      <c r="F26" s="6">
        <f t="shared" si="7"/>
        <v>996645</v>
      </c>
      <c r="G26" s="6">
        <f t="shared" si="7"/>
        <v>4483991.58</v>
      </c>
      <c r="H26" s="6">
        <f t="shared" si="7"/>
        <v>30576612.84</v>
      </c>
      <c r="I26" s="6">
        <f t="shared" si="7"/>
        <v>11824917.870000001</v>
      </c>
      <c r="J26" s="6">
        <f t="shared" si="7"/>
        <v>14770308.379999999</v>
      </c>
      <c r="K26" s="6">
        <f t="shared" si="7"/>
        <v>17877818.73</v>
      </c>
      <c r="L26" s="6">
        <f t="shared" si="7"/>
        <v>13268807.409999996</v>
      </c>
      <c r="M26" s="25">
        <f t="shared" si="7"/>
        <v>19857259.879999999</v>
      </c>
      <c r="N26" s="25">
        <f t="shared" ref="N26:O26" si="8">+N27+N28+N29+N30+N31+N32+N33+N34+N35</f>
        <v>28051605.620000001</v>
      </c>
      <c r="O26" s="25">
        <f t="shared" si="8"/>
        <v>10438308.770000001</v>
      </c>
      <c r="P26" s="6">
        <f t="shared" si="3"/>
        <v>152146276.08000001</v>
      </c>
      <c r="Q26" s="9"/>
    </row>
    <row r="27" spans="2:17">
      <c r="B27" s="7" t="s">
        <v>36</v>
      </c>
      <c r="C27" s="9">
        <v>17925048</v>
      </c>
      <c r="D27" s="9">
        <v>100783148.73999999</v>
      </c>
      <c r="E27" s="10">
        <f t="shared" ref="E27:E35" si="9">+D27+C27</f>
        <v>118708196.73999999</v>
      </c>
      <c r="F27" s="9">
        <v>996645</v>
      </c>
      <c r="G27" s="9">
        <v>1256125.8799999999</v>
      </c>
      <c r="H27" s="9">
        <v>13728184.68</v>
      </c>
      <c r="I27" s="9">
        <v>6543113.1600000001</v>
      </c>
      <c r="J27" s="9">
        <v>3289529.43</v>
      </c>
      <c r="K27" s="9">
        <v>3054745.85</v>
      </c>
      <c r="L27" s="9">
        <v>8951070.6899999995</v>
      </c>
      <c r="M27" s="9">
        <v>11376595.529999999</v>
      </c>
      <c r="N27" s="9">
        <v>14171248.99</v>
      </c>
      <c r="O27" s="9">
        <v>5970650.46</v>
      </c>
      <c r="P27" s="29">
        <f t="shared" si="3"/>
        <v>69337909.670000002</v>
      </c>
    </row>
    <row r="28" spans="2:17">
      <c r="B28" s="7" t="s">
        <v>37</v>
      </c>
      <c r="C28" s="9">
        <v>0</v>
      </c>
      <c r="D28" s="9">
        <v>21896840.09</v>
      </c>
      <c r="E28" s="10">
        <f t="shared" si="9"/>
        <v>21896840.09</v>
      </c>
      <c r="F28" s="9">
        <v>0</v>
      </c>
      <c r="G28" s="9">
        <v>0</v>
      </c>
      <c r="H28" s="9">
        <v>9875053.7400000002</v>
      </c>
      <c r="I28" s="9">
        <v>1102502.1599999999</v>
      </c>
      <c r="J28" s="9">
        <v>743253.9</v>
      </c>
      <c r="K28" s="9">
        <v>57432.959999999999</v>
      </c>
      <c r="L28" s="9">
        <v>58736.95</v>
      </c>
      <c r="M28" s="9">
        <v>1028382.11</v>
      </c>
      <c r="N28" s="9">
        <v>2927172.26</v>
      </c>
      <c r="O28" s="9">
        <v>-9986.39</v>
      </c>
      <c r="P28" s="29">
        <f t="shared" si="3"/>
        <v>15782547.689999999</v>
      </c>
    </row>
    <row r="29" spans="2:17">
      <c r="B29" s="7" t="s">
        <v>38</v>
      </c>
      <c r="C29" s="9">
        <v>0</v>
      </c>
      <c r="D29" s="9">
        <v>4169437.42</v>
      </c>
      <c r="E29" s="10">
        <f t="shared" si="9"/>
        <v>4169437.42</v>
      </c>
      <c r="F29" s="9">
        <v>0</v>
      </c>
      <c r="G29" s="9">
        <v>0</v>
      </c>
      <c r="H29" s="9">
        <v>196808.66</v>
      </c>
      <c r="I29" s="9">
        <v>0</v>
      </c>
      <c r="J29" s="9">
        <v>679544.47</v>
      </c>
      <c r="K29" s="9">
        <v>0</v>
      </c>
      <c r="L29" s="9">
        <v>326722.2</v>
      </c>
      <c r="M29" s="9">
        <v>41825.1</v>
      </c>
      <c r="N29" s="9">
        <v>824480.03</v>
      </c>
      <c r="O29" s="9">
        <v>211790.29</v>
      </c>
      <c r="P29" s="29">
        <f t="shared" si="3"/>
        <v>2281170.75</v>
      </c>
    </row>
    <row r="30" spans="2:17">
      <c r="B30" s="7" t="s">
        <v>39</v>
      </c>
      <c r="C30" s="9">
        <v>0</v>
      </c>
      <c r="D30" s="9">
        <v>14262102.5</v>
      </c>
      <c r="E30" s="10">
        <f t="shared" si="9"/>
        <v>14262102.5</v>
      </c>
      <c r="F30" s="9">
        <v>0</v>
      </c>
      <c r="G30" s="9">
        <v>0</v>
      </c>
      <c r="H30" s="9">
        <v>378250</v>
      </c>
      <c r="I30" s="9">
        <v>807717.75</v>
      </c>
      <c r="J30" s="9">
        <v>3469950.49</v>
      </c>
      <c r="K30" s="9">
        <v>1671654.02</v>
      </c>
      <c r="L30" s="9">
        <v>724337.61</v>
      </c>
      <c r="M30" s="9">
        <v>1262350</v>
      </c>
      <c r="N30" s="9">
        <v>670256.18999999994</v>
      </c>
      <c r="O30" s="9">
        <v>403981.3</v>
      </c>
      <c r="P30" s="29">
        <f t="shared" si="3"/>
        <v>9388497.3600000013</v>
      </c>
    </row>
    <row r="31" spans="2:17">
      <c r="B31" s="7" t="s">
        <v>40</v>
      </c>
      <c r="C31" s="9">
        <v>0</v>
      </c>
      <c r="D31" s="9">
        <v>1453377.08</v>
      </c>
      <c r="E31" s="10">
        <f t="shared" si="9"/>
        <v>1453377.08</v>
      </c>
      <c r="F31" s="9">
        <v>0</v>
      </c>
      <c r="G31" s="9">
        <v>0</v>
      </c>
      <c r="H31" s="9">
        <v>2822.56</v>
      </c>
      <c r="I31" s="9">
        <v>0</v>
      </c>
      <c r="J31" s="9">
        <v>8556.86</v>
      </c>
      <c r="K31" s="9">
        <v>0</v>
      </c>
      <c r="L31" s="9">
        <v>5046.2</v>
      </c>
      <c r="M31" s="9">
        <v>0</v>
      </c>
      <c r="N31" s="9">
        <v>42964.959999999999</v>
      </c>
      <c r="O31" s="9">
        <v>-21240</v>
      </c>
      <c r="P31" s="29">
        <f t="shared" si="3"/>
        <v>38150.58</v>
      </c>
    </row>
    <row r="32" spans="2:17">
      <c r="B32" s="7" t="s">
        <v>41</v>
      </c>
      <c r="C32" s="9">
        <v>0</v>
      </c>
      <c r="D32" s="9">
        <v>778712.24</v>
      </c>
      <c r="E32" s="10">
        <f t="shared" si="9"/>
        <v>778712.24</v>
      </c>
      <c r="F32" s="9">
        <v>0</v>
      </c>
      <c r="G32" s="9">
        <v>0</v>
      </c>
      <c r="H32" s="9">
        <v>117524.33</v>
      </c>
      <c r="I32" s="9">
        <v>27130.560000000001</v>
      </c>
      <c r="J32" s="9">
        <v>6193.85</v>
      </c>
      <c r="K32" s="9">
        <v>100844.28</v>
      </c>
      <c r="L32" s="9">
        <v>4841.95</v>
      </c>
      <c r="M32" s="9">
        <v>23695.58</v>
      </c>
      <c r="N32" s="9">
        <v>202250.59</v>
      </c>
      <c r="O32" s="9">
        <v>-15490</v>
      </c>
      <c r="P32" s="29">
        <f t="shared" si="3"/>
        <v>466991.14</v>
      </c>
    </row>
    <row r="33" spans="2:16">
      <c r="B33" s="7" t="s">
        <v>42</v>
      </c>
      <c r="C33" s="9">
        <v>0</v>
      </c>
      <c r="D33" s="9">
        <v>48436952.810000002</v>
      </c>
      <c r="E33" s="10">
        <f t="shared" si="9"/>
        <v>48436952.810000002</v>
      </c>
      <c r="F33" s="9">
        <v>0</v>
      </c>
      <c r="G33" s="9">
        <v>3227865.7</v>
      </c>
      <c r="H33" s="9">
        <v>1787518.07</v>
      </c>
      <c r="I33" s="9">
        <v>2640976</v>
      </c>
      <c r="J33" s="9">
        <v>4037549.29</v>
      </c>
      <c r="K33" s="9">
        <v>9818920.5199999996</v>
      </c>
      <c r="L33" s="9">
        <v>2166315.2000000002</v>
      </c>
      <c r="M33" s="9">
        <v>5089398.28</v>
      </c>
      <c r="N33" s="9">
        <v>5159146.83</v>
      </c>
      <c r="O33" s="9">
        <v>1920080.37</v>
      </c>
      <c r="P33" s="29">
        <f t="shared" si="3"/>
        <v>35847770.259999998</v>
      </c>
    </row>
    <row r="34" spans="2:16">
      <c r="B34" s="7" t="s">
        <v>43</v>
      </c>
      <c r="C34" s="9">
        <v>0</v>
      </c>
      <c r="D34" s="9">
        <v>0</v>
      </c>
      <c r="E34" s="9">
        <f t="shared" si="9"/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9">
        <f t="shared" si="3"/>
        <v>0</v>
      </c>
    </row>
    <row r="35" spans="2:16">
      <c r="B35" s="7" t="s">
        <v>44</v>
      </c>
      <c r="C35" s="9">
        <v>0</v>
      </c>
      <c r="D35" s="9">
        <v>35777264.640000001</v>
      </c>
      <c r="E35" s="9">
        <f t="shared" si="9"/>
        <v>35777264.640000001</v>
      </c>
      <c r="F35" s="9">
        <v>0</v>
      </c>
      <c r="G35" s="9">
        <v>0</v>
      </c>
      <c r="H35" s="9">
        <v>4490450.8</v>
      </c>
      <c r="I35" s="9">
        <v>703478.24</v>
      </c>
      <c r="J35" s="9">
        <v>2535730.09</v>
      </c>
      <c r="K35" s="9">
        <v>3174221.1</v>
      </c>
      <c r="L35" s="9">
        <v>1031736.61</v>
      </c>
      <c r="M35" s="9">
        <v>1035013.28</v>
      </c>
      <c r="N35" s="9">
        <v>4054085.77</v>
      </c>
      <c r="O35" s="9">
        <v>1978522.74</v>
      </c>
      <c r="P35" s="29">
        <f t="shared" si="3"/>
        <v>19003238.629999999</v>
      </c>
    </row>
    <row r="36" spans="2:16" ht="15">
      <c r="B36" s="5" t="s">
        <v>45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M36" si="10">+G37+G38+G39+G40+G41+G42+G43+G44</f>
        <v>0</v>
      </c>
      <c r="H36" s="6">
        <f t="shared" si="10"/>
        <v>39973429</v>
      </c>
      <c r="I36" s="6">
        <f t="shared" si="10"/>
        <v>1250000.01</v>
      </c>
      <c r="J36" s="6">
        <f t="shared" si="10"/>
        <v>27903119.329999998</v>
      </c>
      <c r="K36" s="6">
        <f t="shared" si="10"/>
        <v>13370309.67</v>
      </c>
      <c r="L36" s="6">
        <f t="shared" si="10"/>
        <v>5009166.67</v>
      </c>
      <c r="M36" s="6">
        <f t="shared" si="10"/>
        <v>9884485.4000000004</v>
      </c>
      <c r="N36" s="6">
        <f t="shared" ref="N36:O36" si="11">+N37+N38+N39+N40+N41+N42+N43+N44</f>
        <v>7650915.1600000001</v>
      </c>
      <c r="O36" s="6">
        <f t="shared" si="11"/>
        <v>23258619.190000001</v>
      </c>
      <c r="P36" s="6">
        <f t="shared" si="3"/>
        <v>128300044.43000001</v>
      </c>
    </row>
    <row r="37" spans="2:16">
      <c r="B37" s="7" t="s">
        <v>46</v>
      </c>
      <c r="C37" s="9">
        <v>214638056</v>
      </c>
      <c r="D37" s="9">
        <v>-41444340</v>
      </c>
      <c r="E37" s="10">
        <f t="shared" ref="E37:E51" si="12">+D37+C37</f>
        <v>173193716</v>
      </c>
      <c r="F37" s="9">
        <v>0</v>
      </c>
      <c r="G37" s="9">
        <v>0</v>
      </c>
      <c r="H37" s="9">
        <v>39973429</v>
      </c>
      <c r="I37" s="9">
        <v>1250000.01</v>
      </c>
      <c r="J37" s="9">
        <v>27903119.329999998</v>
      </c>
      <c r="K37" s="9">
        <v>13370309.67</v>
      </c>
      <c r="L37" s="9">
        <v>5009166.67</v>
      </c>
      <c r="M37" s="9">
        <v>9884485.4000000004</v>
      </c>
      <c r="N37" s="9">
        <v>7650915.1600000001</v>
      </c>
      <c r="O37" s="9">
        <v>23258619.190000001</v>
      </c>
      <c r="P37" s="29">
        <f t="shared" si="3"/>
        <v>128300044.43000001</v>
      </c>
    </row>
    <row r="38" spans="2:16">
      <c r="B38" s="7" t="s">
        <v>47</v>
      </c>
      <c r="C38" s="9">
        <v>0</v>
      </c>
      <c r="D38" s="9">
        <v>0</v>
      </c>
      <c r="E38" s="9">
        <f t="shared" si="12"/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29">
        <f t="shared" si="3"/>
        <v>0</v>
      </c>
    </row>
    <row r="39" spans="2:16">
      <c r="B39" s="7" t="s">
        <v>48</v>
      </c>
      <c r="C39" s="9">
        <v>0</v>
      </c>
      <c r="D39" s="9">
        <v>0</v>
      </c>
      <c r="E39" s="9">
        <f t="shared" si="12"/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29">
        <f t="shared" si="3"/>
        <v>0</v>
      </c>
    </row>
    <row r="40" spans="2:16">
      <c r="B40" s="7" t="s">
        <v>49</v>
      </c>
      <c r="C40" s="9">
        <v>0</v>
      </c>
      <c r="D40" s="9">
        <v>0</v>
      </c>
      <c r="E40" s="9">
        <f t="shared" si="12"/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29">
        <f t="shared" si="3"/>
        <v>0</v>
      </c>
    </row>
    <row r="41" spans="2:16">
      <c r="B41" s="7" t="s">
        <v>50</v>
      </c>
      <c r="C41" s="9">
        <v>0</v>
      </c>
      <c r="D41" s="9">
        <v>0</v>
      </c>
      <c r="E41" s="9">
        <f t="shared" si="12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29">
        <f t="shared" si="3"/>
        <v>0</v>
      </c>
    </row>
    <row r="42" spans="2:16">
      <c r="B42" s="7" t="s">
        <v>51</v>
      </c>
      <c r="C42" s="9">
        <v>0</v>
      </c>
      <c r="D42" s="9">
        <v>0</v>
      </c>
      <c r="E42" s="9">
        <f t="shared" si="12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29">
        <f t="shared" si="3"/>
        <v>0</v>
      </c>
    </row>
    <row r="43" spans="2:16">
      <c r="B43" s="7" t="s">
        <v>52</v>
      </c>
      <c r="C43" s="9">
        <v>0</v>
      </c>
      <c r="D43" s="9">
        <v>0</v>
      </c>
      <c r="E43" s="9">
        <f t="shared" si="12"/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29">
        <f t="shared" si="3"/>
        <v>0</v>
      </c>
    </row>
    <row r="44" spans="2:16">
      <c r="B44" s="7" t="s">
        <v>53</v>
      </c>
      <c r="C44" s="9">
        <v>0</v>
      </c>
      <c r="D44" s="9">
        <v>0</v>
      </c>
      <c r="E44" s="9">
        <f t="shared" si="12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29">
        <f t="shared" si="3"/>
        <v>0</v>
      </c>
    </row>
    <row r="45" spans="2:16" ht="15">
      <c r="B45" s="5" t="s">
        <v>54</v>
      </c>
      <c r="C45" s="6">
        <v>0</v>
      </c>
      <c r="D45" s="6">
        <v>0</v>
      </c>
      <c r="E45" s="6">
        <f t="shared" si="12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M45" si="13">+J46+J47+J48+J49+J50+J51</f>
        <v>0</v>
      </c>
      <c r="K45" s="6">
        <f t="shared" si="13"/>
        <v>0</v>
      </c>
      <c r="L45" s="6">
        <f t="shared" si="13"/>
        <v>0</v>
      </c>
      <c r="M45" s="6">
        <f t="shared" si="13"/>
        <v>0</v>
      </c>
      <c r="N45" s="6">
        <f t="shared" ref="N45:O45" si="14">+N46+N47+N48+N49+N50+N51</f>
        <v>0</v>
      </c>
      <c r="O45" s="6">
        <f t="shared" si="14"/>
        <v>0</v>
      </c>
      <c r="P45" s="6">
        <f t="shared" si="3"/>
        <v>0</v>
      </c>
    </row>
    <row r="46" spans="2:16">
      <c r="B46" s="7" t="s">
        <v>55</v>
      </c>
      <c r="C46" s="9">
        <v>0</v>
      </c>
      <c r="D46" s="9">
        <v>0</v>
      </c>
      <c r="E46" s="9">
        <f t="shared" si="12"/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29">
        <f t="shared" si="3"/>
        <v>0</v>
      </c>
    </row>
    <row r="47" spans="2:16">
      <c r="B47" s="7" t="s">
        <v>56</v>
      </c>
      <c r="C47" s="9">
        <v>0</v>
      </c>
      <c r="D47" s="9">
        <v>0</v>
      </c>
      <c r="E47" s="9">
        <f t="shared" si="12"/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29">
        <f t="shared" si="3"/>
        <v>0</v>
      </c>
    </row>
    <row r="48" spans="2:16">
      <c r="B48" s="7" t="s">
        <v>57</v>
      </c>
      <c r="C48" s="9">
        <v>0</v>
      </c>
      <c r="D48" s="9">
        <v>0</v>
      </c>
      <c r="E48" s="9">
        <f t="shared" si="12"/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29">
        <f t="shared" si="3"/>
        <v>0</v>
      </c>
    </row>
    <row r="49" spans="2:16">
      <c r="B49" s="7" t="s">
        <v>58</v>
      </c>
      <c r="C49" s="9">
        <v>0</v>
      </c>
      <c r="D49" s="9">
        <v>0</v>
      </c>
      <c r="E49" s="9">
        <f t="shared" si="12"/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29">
        <f t="shared" si="3"/>
        <v>0</v>
      </c>
    </row>
    <row r="50" spans="2:16">
      <c r="B50" s="7" t="s">
        <v>59</v>
      </c>
      <c r="C50" s="9">
        <v>0</v>
      </c>
      <c r="D50" s="9">
        <v>0</v>
      </c>
      <c r="E50" s="9">
        <f t="shared" si="12"/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29">
        <f t="shared" si="3"/>
        <v>0</v>
      </c>
    </row>
    <row r="51" spans="2:16">
      <c r="B51" s="7" t="s">
        <v>60</v>
      </c>
      <c r="C51" s="9">
        <v>0</v>
      </c>
      <c r="D51" s="9">
        <v>0</v>
      </c>
      <c r="E51" s="9">
        <f t="shared" si="12"/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29">
        <f t="shared" si="3"/>
        <v>0</v>
      </c>
    </row>
    <row r="52" spans="2:16" ht="15">
      <c r="B52" s="5" t="s">
        <v>61</v>
      </c>
      <c r="C52" s="6">
        <f>+C53+C54+C55+C56+C57+C58+C59+C60+C61</f>
        <v>0</v>
      </c>
      <c r="D52" s="6">
        <f t="shared" ref="D52:M52" si="15">+D53+D54+D55+D56+D57+D58+D59+D60+D61</f>
        <v>89001215.159999996</v>
      </c>
      <c r="E52" s="6">
        <f t="shared" si="15"/>
        <v>89001215.159999996</v>
      </c>
      <c r="F52" s="6">
        <f t="shared" si="15"/>
        <v>0</v>
      </c>
      <c r="G52" s="6">
        <f t="shared" si="15"/>
        <v>0</v>
      </c>
      <c r="H52" s="6">
        <f t="shared" si="15"/>
        <v>36286256.5</v>
      </c>
      <c r="I52" s="6">
        <f t="shared" si="15"/>
        <v>1588567</v>
      </c>
      <c r="J52" s="6">
        <f t="shared" si="15"/>
        <v>15555625.66</v>
      </c>
      <c r="K52" s="6">
        <f t="shared" si="15"/>
        <v>17028981.030000001</v>
      </c>
      <c r="L52" s="6">
        <f t="shared" si="15"/>
        <v>386751.09</v>
      </c>
      <c r="M52" s="6">
        <f t="shared" si="15"/>
        <v>271248.96000000002</v>
      </c>
      <c r="N52" s="6">
        <f t="shared" ref="N52:O52" si="16">+N53+N54+N55+N56+N57+N58+N59+N60+N61</f>
        <v>4961881.1500000004</v>
      </c>
      <c r="O52" s="6">
        <f t="shared" si="16"/>
        <v>1279887</v>
      </c>
      <c r="P52" s="6">
        <f t="shared" si="3"/>
        <v>77359198.390000001</v>
      </c>
    </row>
    <row r="53" spans="2:16">
      <c r="B53" s="7" t="s">
        <v>62</v>
      </c>
      <c r="C53" s="9">
        <v>0</v>
      </c>
      <c r="D53" s="9">
        <v>29004776.829999998</v>
      </c>
      <c r="E53" s="10">
        <f t="shared" ref="E53:E61" si="17">+D53+C53</f>
        <v>29004776.829999998</v>
      </c>
      <c r="F53" s="9">
        <v>0</v>
      </c>
      <c r="G53" s="9">
        <v>0</v>
      </c>
      <c r="H53" s="9">
        <v>5155664.2699999996</v>
      </c>
      <c r="I53" s="9">
        <v>1445777.24</v>
      </c>
      <c r="J53" s="9">
        <v>17775.580000000002</v>
      </c>
      <c r="K53" s="9">
        <v>14232209.91</v>
      </c>
      <c r="L53" s="9">
        <v>386751.09</v>
      </c>
      <c r="M53" s="9">
        <v>8583.32</v>
      </c>
      <c r="N53" s="9">
        <v>2639007.62</v>
      </c>
      <c r="O53" s="9">
        <v>1287675</v>
      </c>
      <c r="P53" s="29">
        <f t="shared" si="3"/>
        <v>25173444.030000001</v>
      </c>
    </row>
    <row r="54" spans="2:16">
      <c r="B54" s="7" t="s">
        <v>63</v>
      </c>
      <c r="C54" s="9">
        <v>0</v>
      </c>
      <c r="D54" s="9">
        <v>412517.15</v>
      </c>
      <c r="E54" s="10">
        <f t="shared" si="17"/>
        <v>412517.15</v>
      </c>
      <c r="F54" s="9">
        <v>0</v>
      </c>
      <c r="G54" s="9">
        <v>0</v>
      </c>
      <c r="H54" s="9">
        <v>24568.26</v>
      </c>
      <c r="I54" s="9">
        <v>0</v>
      </c>
      <c r="J54" s="9">
        <v>0</v>
      </c>
      <c r="K54" s="9">
        <v>0</v>
      </c>
      <c r="L54" s="9">
        <v>0</v>
      </c>
      <c r="M54" s="9">
        <v>75107</v>
      </c>
      <c r="N54" s="9">
        <v>76899</v>
      </c>
      <c r="O54" s="9">
        <v>0</v>
      </c>
      <c r="P54" s="29">
        <f t="shared" si="3"/>
        <v>176574.26</v>
      </c>
    </row>
    <row r="55" spans="2:16">
      <c r="B55" s="7" t="s">
        <v>64</v>
      </c>
      <c r="C55" s="9">
        <v>0</v>
      </c>
      <c r="D55" s="9">
        <v>45000</v>
      </c>
      <c r="E55" s="10">
        <f t="shared" si="17"/>
        <v>45000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29">
        <f t="shared" si="3"/>
        <v>0</v>
      </c>
    </row>
    <row r="56" spans="2:16">
      <c r="B56" s="7" t="s">
        <v>65</v>
      </c>
      <c r="C56" s="9">
        <v>0</v>
      </c>
      <c r="D56" s="9">
        <v>44886034.020000003</v>
      </c>
      <c r="E56" s="10">
        <f t="shared" si="17"/>
        <v>44886034.020000003</v>
      </c>
      <c r="F56" s="9">
        <v>0</v>
      </c>
      <c r="G56" s="9">
        <v>0</v>
      </c>
      <c r="H56" s="9">
        <v>30270499</v>
      </c>
      <c r="I56" s="9">
        <v>0</v>
      </c>
      <c r="J56" s="9">
        <v>14520750</v>
      </c>
      <c r="K56" s="9">
        <v>0</v>
      </c>
      <c r="L56" s="9">
        <v>0</v>
      </c>
      <c r="M56" s="9">
        <v>0</v>
      </c>
      <c r="N56" s="9">
        <v>70092</v>
      </c>
      <c r="O56" s="9">
        <v>0</v>
      </c>
      <c r="P56" s="29">
        <f t="shared" si="3"/>
        <v>44861341</v>
      </c>
    </row>
    <row r="57" spans="2:16">
      <c r="B57" s="7" t="s">
        <v>66</v>
      </c>
      <c r="C57" s="9">
        <v>0</v>
      </c>
      <c r="D57" s="9">
        <v>12424014.02</v>
      </c>
      <c r="E57" s="10">
        <f t="shared" si="17"/>
        <v>12424014.02</v>
      </c>
      <c r="F57" s="9">
        <v>0</v>
      </c>
      <c r="G57" s="9">
        <v>0</v>
      </c>
      <c r="H57" s="9">
        <v>835524.97</v>
      </c>
      <c r="I57" s="9">
        <v>142789.76000000001</v>
      </c>
      <c r="J57" s="9">
        <v>1017100.08</v>
      </c>
      <c r="K57" s="9">
        <v>2518002</v>
      </c>
      <c r="L57" s="9">
        <v>0</v>
      </c>
      <c r="M57" s="9">
        <v>187558.64</v>
      </c>
      <c r="N57" s="9">
        <v>2175882.5299999998</v>
      </c>
      <c r="O57" s="9">
        <v>-7788</v>
      </c>
      <c r="P57" s="29">
        <f t="shared" si="3"/>
        <v>6869069.9800000004</v>
      </c>
    </row>
    <row r="58" spans="2:16">
      <c r="B58" s="7" t="s">
        <v>67</v>
      </c>
      <c r="C58" s="9">
        <v>0</v>
      </c>
      <c r="D58" s="9">
        <v>280000</v>
      </c>
      <c r="E58" s="10">
        <f t="shared" si="17"/>
        <v>280000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29">
        <f t="shared" si="3"/>
        <v>0</v>
      </c>
    </row>
    <row r="59" spans="2:16">
      <c r="B59" s="7" t="s">
        <v>68</v>
      </c>
      <c r="C59" s="9">
        <v>0</v>
      </c>
      <c r="D59" s="9">
        <v>0</v>
      </c>
      <c r="E59" s="10">
        <f t="shared" si="17"/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29">
        <f t="shared" si="3"/>
        <v>0</v>
      </c>
    </row>
    <row r="60" spans="2:16">
      <c r="B60" s="7" t="s">
        <v>69</v>
      </c>
      <c r="C60" s="9">
        <v>0</v>
      </c>
      <c r="D60" s="9">
        <v>1873873.14</v>
      </c>
      <c r="E60" s="10">
        <f t="shared" si="17"/>
        <v>1873873.14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278769.12</v>
      </c>
      <c r="L60" s="9">
        <v>0</v>
      </c>
      <c r="M60" s="9">
        <v>0</v>
      </c>
      <c r="N60" s="9">
        <v>0</v>
      </c>
      <c r="O60" s="9">
        <v>0</v>
      </c>
      <c r="P60" s="29">
        <f t="shared" si="3"/>
        <v>278769.12</v>
      </c>
    </row>
    <row r="61" spans="2:16">
      <c r="B61" s="7" t="s">
        <v>70</v>
      </c>
      <c r="C61" s="9">
        <v>0</v>
      </c>
      <c r="D61" s="9">
        <v>75000</v>
      </c>
      <c r="E61" s="10">
        <f t="shared" si="17"/>
        <v>75000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29">
        <f t="shared" si="3"/>
        <v>0</v>
      </c>
    </row>
    <row r="62" spans="2:16" ht="15">
      <c r="B62" s="5" t="s">
        <v>71</v>
      </c>
      <c r="C62" s="6">
        <f>+C63+C64+C65+C66</f>
        <v>0</v>
      </c>
      <c r="D62" s="6">
        <f t="shared" ref="D62:M62" si="18">+D63+D64+D65+D66</f>
        <v>8390484.3699999992</v>
      </c>
      <c r="E62" s="6">
        <f t="shared" si="18"/>
        <v>8390484.3699999992</v>
      </c>
      <c r="F62" s="6">
        <f t="shared" si="18"/>
        <v>0</v>
      </c>
      <c r="G62" s="6">
        <f t="shared" si="18"/>
        <v>0</v>
      </c>
      <c r="H62" s="6">
        <f t="shared" si="18"/>
        <v>0</v>
      </c>
      <c r="I62" s="6">
        <f t="shared" si="18"/>
        <v>0</v>
      </c>
      <c r="J62" s="6">
        <f t="shared" si="18"/>
        <v>1582091.74</v>
      </c>
      <c r="K62" s="6">
        <f t="shared" si="18"/>
        <v>96005.11</v>
      </c>
      <c r="L62" s="6">
        <f t="shared" si="18"/>
        <v>0</v>
      </c>
      <c r="M62" s="6">
        <f t="shared" si="18"/>
        <v>0</v>
      </c>
      <c r="N62" s="6">
        <f t="shared" ref="N62:O62" si="19">+N63+N64+N65+N66</f>
        <v>0</v>
      </c>
      <c r="O62" s="6">
        <f t="shared" si="19"/>
        <v>325875.06</v>
      </c>
      <c r="P62" s="6">
        <f t="shared" si="3"/>
        <v>2003971.9100000001</v>
      </c>
    </row>
    <row r="63" spans="2:16">
      <c r="B63" s="7" t="s">
        <v>72</v>
      </c>
      <c r="C63" s="9">
        <v>0</v>
      </c>
      <c r="D63" s="9">
        <v>8390484.3699999992</v>
      </c>
      <c r="E63" s="10">
        <f t="shared" ref="E63:E66" si="20">+D63+C63</f>
        <v>8390484.3699999992</v>
      </c>
      <c r="F63" s="9">
        <v>0</v>
      </c>
      <c r="G63" s="9">
        <v>0</v>
      </c>
      <c r="H63" s="9">
        <v>0</v>
      </c>
      <c r="I63" s="9">
        <v>0</v>
      </c>
      <c r="J63" s="9">
        <v>1582091.74</v>
      </c>
      <c r="K63" s="9">
        <v>96005.11</v>
      </c>
      <c r="L63" s="9">
        <v>0</v>
      </c>
      <c r="M63" s="9">
        <v>0</v>
      </c>
      <c r="N63" s="9">
        <v>0</v>
      </c>
      <c r="O63" s="9">
        <v>325875.06</v>
      </c>
      <c r="P63" s="29">
        <f t="shared" si="3"/>
        <v>2003971.9100000001</v>
      </c>
    </row>
    <row r="64" spans="2:16">
      <c r="B64" s="7" t="s">
        <v>73</v>
      </c>
      <c r="C64" s="9">
        <v>0</v>
      </c>
      <c r="D64" s="9">
        <v>0</v>
      </c>
      <c r="E64" s="9">
        <f t="shared" si="20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</row>
    <row r="65" spans="2:16">
      <c r="B65" s="7" t="s">
        <v>74</v>
      </c>
      <c r="C65" s="9">
        <v>0</v>
      </c>
      <c r="D65" s="9">
        <v>0</v>
      </c>
      <c r="E65" s="9">
        <f t="shared" si="20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</row>
    <row r="66" spans="2:16">
      <c r="B66" s="7" t="s">
        <v>75</v>
      </c>
      <c r="C66" s="9">
        <v>0</v>
      </c>
      <c r="D66" s="9">
        <v>0</v>
      </c>
      <c r="E66" s="9">
        <f t="shared" si="20"/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</row>
    <row r="67" spans="2:16" ht="15">
      <c r="B67" s="5" t="s">
        <v>76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</row>
    <row r="68" spans="2:16">
      <c r="B68" s="7" t="s">
        <v>77</v>
      </c>
      <c r="C68" s="9">
        <v>0</v>
      </c>
      <c r="D68" s="9">
        <v>0</v>
      </c>
      <c r="E68" s="9">
        <f t="shared" ref="E68:E69" si="21">+D68+C68</f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</row>
    <row r="69" spans="2:16">
      <c r="B69" s="7" t="s">
        <v>78</v>
      </c>
      <c r="C69" s="9">
        <v>0</v>
      </c>
      <c r="D69" s="9">
        <v>0</v>
      </c>
      <c r="E69" s="9">
        <f t="shared" si="21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</row>
    <row r="70" spans="2:16" ht="15">
      <c r="B70" s="5" t="s">
        <v>79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>
      <c r="B71" s="7" t="s">
        <v>80</v>
      </c>
      <c r="C71" s="9">
        <v>0</v>
      </c>
      <c r="D71" s="9">
        <v>0</v>
      </c>
      <c r="E71" s="9">
        <f t="shared" ref="E71:E73" si="22">+D71+C71</f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</row>
    <row r="72" spans="2:16">
      <c r="B72" s="7" t="s">
        <v>81</v>
      </c>
      <c r="C72" s="9">
        <v>0</v>
      </c>
      <c r="D72" s="9">
        <v>0</v>
      </c>
      <c r="E72" s="9">
        <f t="shared" si="22"/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</row>
    <row r="73" spans="2:16">
      <c r="B73" s="7" t="s">
        <v>82</v>
      </c>
      <c r="C73" s="9">
        <v>0</v>
      </c>
      <c r="D73" s="9">
        <v>0</v>
      </c>
      <c r="E73" s="9">
        <f t="shared" si="22"/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</row>
    <row r="74" spans="2:16" ht="15">
      <c r="B74" s="12" t="s">
        <v>83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</row>
    <row r="75" spans="2:16">
      <c r="B75" s="5" t="s">
        <v>84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</row>
    <row r="76" spans="2:16">
      <c r="B76" s="7" t="s">
        <v>85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2:16">
      <c r="B77" s="7" t="s">
        <v>86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2:16" ht="15">
      <c r="B78" s="5" t="s">
        <v>87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</row>
    <row r="79" spans="2:16">
      <c r="B79" s="7" t="s">
        <v>88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</row>
    <row r="80" spans="2:16">
      <c r="B80" s="7" t="s">
        <v>89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2:16" ht="15">
      <c r="B81" s="5" t="s">
        <v>90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>
      <c r="B82" s="7" t="s">
        <v>91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</row>
    <row r="83" spans="2:16" ht="15">
      <c r="B83" s="13" t="s">
        <v>92</v>
      </c>
      <c r="C83" s="14">
        <f>+C10+C16+C26+C36+C52+C62</f>
        <v>1632865943</v>
      </c>
      <c r="D83" s="14">
        <f t="shared" ref="D83:E83" si="23">+D10+D16+D26+D36+D52+D62</f>
        <v>610841669.05000007</v>
      </c>
      <c r="E83" s="14">
        <f t="shared" si="23"/>
        <v>2243707612.0499997</v>
      </c>
      <c r="F83" s="14">
        <f t="shared" ref="F83:M83" si="24">+F74+F70+F67+F62+F52+F45+F36+F26+F16+F10</f>
        <v>90563858.019999996</v>
      </c>
      <c r="G83" s="14">
        <f t="shared" si="24"/>
        <v>96531313.090000004</v>
      </c>
      <c r="H83" s="14">
        <f t="shared" si="24"/>
        <v>218233557.00999999</v>
      </c>
      <c r="I83" s="14">
        <f t="shared" si="24"/>
        <v>122694496.94</v>
      </c>
      <c r="J83" s="14">
        <f t="shared" si="24"/>
        <v>218860732.19</v>
      </c>
      <c r="K83" s="14">
        <f t="shared" si="24"/>
        <v>178365533.53</v>
      </c>
      <c r="L83" s="14">
        <f t="shared" si="24"/>
        <v>120270391.57999998</v>
      </c>
      <c r="M83" s="14">
        <f t="shared" si="24"/>
        <v>133238704.3</v>
      </c>
      <c r="N83" s="14">
        <f>+N74+N70+N67+N62+N52+N45+N36+N26+N16+N10</f>
        <v>183328013.82999998</v>
      </c>
      <c r="O83" s="14">
        <f>+O74+O70+O67+O62+O52+O45+O36+O26+O16+O10</f>
        <v>211958154.46000004</v>
      </c>
      <c r="P83" s="28">
        <f t="shared" ref="P83" si="25">+SUM(F83:N83)+O83</f>
        <v>1574044754.9499998</v>
      </c>
    </row>
    <row r="84" spans="2:16">
      <c r="K84" s="16"/>
      <c r="L84" s="16"/>
      <c r="M84" s="16"/>
      <c r="N84" s="16"/>
      <c r="O84" s="16"/>
      <c r="P84" s="16"/>
    </row>
    <row r="85" spans="2:16">
      <c r="P85" s="16"/>
    </row>
    <row r="86" spans="2:16">
      <c r="P86" s="16"/>
    </row>
    <row r="87" spans="2:16">
      <c r="P87" s="16"/>
    </row>
    <row r="88" spans="2:16">
      <c r="P88" s="16"/>
    </row>
    <row r="89" spans="2:16">
      <c r="P89" s="16"/>
    </row>
    <row r="90" spans="2:16">
      <c r="P90" s="16"/>
    </row>
    <row r="91" spans="2:16">
      <c r="P91" s="16"/>
    </row>
    <row r="92" spans="2:16" ht="15.75" thickBot="1"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2:16" ht="45.75" customHeight="1">
      <c r="B93" s="19" t="s">
        <v>93</v>
      </c>
      <c r="C93" s="30" t="s">
        <v>97</v>
      </c>
      <c r="D93" s="31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2:16" ht="30" thickBot="1">
      <c r="B94" s="19" t="s">
        <v>94</v>
      </c>
      <c r="C94" s="30"/>
      <c r="D94" s="31"/>
      <c r="E94" s="17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2:16" ht="58.5" thickBot="1">
      <c r="B95" s="21" t="s">
        <v>95</v>
      </c>
      <c r="C95" s="22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>
      <c r="C96" s="22"/>
      <c r="D96" s="22"/>
    </row>
    <row r="114" spans="2:15"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ht="15.75"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2:15" ht="15.75">
      <c r="B116" s="23"/>
      <c r="C116" s="24"/>
      <c r="D116" s="24"/>
      <c r="E116" s="24"/>
    </row>
    <row r="117" spans="2:15" ht="15.75">
      <c r="B117" s="23"/>
      <c r="C117" s="24"/>
      <c r="D117" s="24"/>
      <c r="E117" s="24"/>
    </row>
    <row r="125" spans="2:15" ht="15.75">
      <c r="B125" s="23"/>
    </row>
    <row r="126" spans="2:15" ht="15.75">
      <c r="B126" s="23"/>
    </row>
    <row r="127" spans="2:15" ht="15.75">
      <c r="B127" s="23"/>
    </row>
  </sheetData>
  <mergeCells count="11">
    <mergeCell ref="C93:D94"/>
    <mergeCell ref="B1:P1"/>
    <mergeCell ref="B2:P2"/>
    <mergeCell ref="B3:P3"/>
    <mergeCell ref="B4:P4"/>
    <mergeCell ref="B5:P5"/>
    <mergeCell ref="B7:B8"/>
    <mergeCell ref="C7:C8"/>
    <mergeCell ref="D7:D8"/>
    <mergeCell ref="E7:E8"/>
    <mergeCell ref="F7:P7"/>
  </mergeCells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dcterms:created xsi:type="dcterms:W3CDTF">2024-09-09T15:39:45Z</dcterms:created>
  <dcterms:modified xsi:type="dcterms:W3CDTF">2024-11-12T14:03:11Z</dcterms:modified>
  <cp:category/>
  <cp:contentStatus/>
</cp:coreProperties>
</file>