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atos\Desktop\INVENTARIOS 2022\"/>
    </mc:Choice>
  </mc:AlternateContent>
  <bookViews>
    <workbookView xWindow="0" yWindow="0" windowWidth="20490" windowHeight="7755" firstSheet="4" activeTab="8"/>
  </bookViews>
  <sheets>
    <sheet name="RESUMEN" sheetId="1" r:id="rId1"/>
    <sheet name="ALIMENTOS Y BEBIDAS" sheetId="2" r:id="rId2"/>
    <sheet name="LIMPIEZA" sheetId="3" r:id="rId3"/>
    <sheet name="MATERIAL GASTABLE DE OFICINA" sheetId="4" r:id="rId4"/>
    <sheet name="DESECHABLES" sheetId="5" r:id="rId5"/>
    <sheet name="MEDICAMENTOS" sheetId="6" r:id="rId6"/>
    <sheet name="ACABADOS TEXTILES" sheetId="7" r:id="rId7"/>
    <sheet name="UTILES VARIOS" sheetId="8" r:id="rId8"/>
    <sheet name="ACTIVO FIJO" sheetId="9" r:id="rId9"/>
  </sheets>
  <externalReferences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9" l="1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111" i="9" s="1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C525" i="8"/>
  <c r="F525" i="8" s="1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C367" i="8"/>
  <c r="F367" i="8" s="1"/>
  <c r="F366" i="8"/>
  <c r="F365" i="8"/>
  <c r="F364" i="8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C261" i="7"/>
  <c r="F261" i="7" s="1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C225" i="7"/>
  <c r="F225" i="7" s="1"/>
  <c r="F224" i="7"/>
  <c r="F223" i="7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C490" i="6"/>
  <c r="C489" i="6"/>
  <c r="F489" i="6" s="1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C473" i="6"/>
  <c r="F472" i="6"/>
  <c r="F471" i="6"/>
  <c r="F470" i="6"/>
  <c r="F469" i="6"/>
  <c r="F468" i="6"/>
  <c r="F467" i="6"/>
  <c r="F466" i="6"/>
  <c r="F465" i="6"/>
  <c r="F464" i="6"/>
  <c r="C463" i="6"/>
  <c r="F463" i="6" s="1"/>
  <c r="F462" i="6"/>
  <c r="F461" i="6"/>
  <c r="F460" i="6"/>
  <c r="F459" i="6"/>
  <c r="F458" i="6"/>
  <c r="C457" i="6"/>
  <c r="F457" i="6" s="1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C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C421" i="6"/>
  <c r="C420" i="6"/>
  <c r="F420" i="6" s="1"/>
  <c r="F419" i="6"/>
  <c r="C419" i="6"/>
  <c r="F418" i="6"/>
  <c r="F417" i="6"/>
  <c r="F416" i="6"/>
  <c r="F415" i="6"/>
  <c r="F414" i="6"/>
  <c r="C413" i="6"/>
  <c r="F413" i="6" s="1"/>
  <c r="F412" i="6"/>
  <c r="F411" i="6"/>
  <c r="F410" i="6"/>
  <c r="F409" i="6"/>
  <c r="F408" i="6"/>
  <c r="F407" i="6"/>
  <c r="F406" i="6"/>
  <c r="F405" i="6"/>
  <c r="F404" i="6"/>
  <c r="F403" i="6"/>
  <c r="C402" i="6"/>
  <c r="F402" i="6" s="1"/>
  <c r="F401" i="6"/>
  <c r="F400" i="6"/>
  <c r="F399" i="6"/>
  <c r="F398" i="6"/>
  <c r="F397" i="6"/>
  <c r="F396" i="6"/>
  <c r="F395" i="6"/>
  <c r="F394" i="6"/>
  <c r="F393" i="6"/>
  <c r="F392" i="6"/>
  <c r="F391" i="6"/>
  <c r="F390" i="6"/>
  <c r="C390" i="6"/>
  <c r="F389" i="6"/>
  <c r="C388" i="6"/>
  <c r="F388" i="6" s="1"/>
  <c r="F387" i="6"/>
  <c r="F386" i="6"/>
  <c r="F385" i="6"/>
  <c r="F384" i="6"/>
  <c r="F383" i="6"/>
  <c r="F382" i="6"/>
  <c r="F381" i="6"/>
  <c r="F380" i="6"/>
  <c r="F379" i="6"/>
  <c r="F378" i="6"/>
  <c r="C377" i="6"/>
  <c r="F377" i="6" s="1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71" i="5"/>
  <c r="F70" i="5"/>
  <c r="F69" i="5"/>
  <c r="F68" i="5"/>
  <c r="F67" i="5"/>
  <c r="C66" i="5"/>
  <c r="F66" i="5" s="1"/>
  <c r="F65" i="5"/>
  <c r="C65" i="5"/>
  <c r="F64" i="5"/>
  <c r="C63" i="5"/>
  <c r="F63" i="5" s="1"/>
  <c r="C62" i="5"/>
  <c r="F62" i="5" s="1"/>
  <c r="C61" i="5"/>
  <c r="F61" i="5" s="1"/>
  <c r="F60" i="5"/>
  <c r="F59" i="5"/>
  <c r="C58" i="5"/>
  <c r="F58" i="5" s="1"/>
  <c r="F57" i="5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555" i="4" s="1"/>
  <c r="F157" i="3"/>
  <c r="F156" i="3"/>
  <c r="F155" i="3"/>
  <c r="C155" i="3"/>
  <c r="F154" i="3"/>
  <c r="F153" i="3"/>
  <c r="F152" i="3"/>
  <c r="C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C139" i="3"/>
  <c r="F138" i="3"/>
  <c r="C138" i="3"/>
  <c r="F137" i="3"/>
  <c r="C136" i="3"/>
  <c r="F136" i="3" s="1"/>
  <c r="C135" i="3"/>
  <c r="F135" i="3" s="1"/>
  <c r="C134" i="3"/>
  <c r="F134" i="3" s="1"/>
  <c r="F133" i="3"/>
  <c r="F132" i="3"/>
  <c r="F131" i="3"/>
  <c r="F130" i="3"/>
  <c r="F129" i="3"/>
  <c r="F128" i="3"/>
  <c r="F127" i="3"/>
  <c r="F126" i="3"/>
  <c r="C126" i="3"/>
  <c r="F125" i="3"/>
  <c r="C125" i="3"/>
  <c r="F124" i="3"/>
  <c r="F123" i="3"/>
  <c r="F122" i="3"/>
  <c r="F121" i="3"/>
  <c r="F120" i="3"/>
  <c r="F119" i="3"/>
  <c r="F118" i="3"/>
  <c r="F117" i="3"/>
  <c r="F116" i="3"/>
  <c r="C115" i="3"/>
  <c r="F115" i="3" s="1"/>
  <c r="C114" i="3"/>
  <c r="F114" i="3" s="1"/>
  <c r="F113" i="3"/>
  <c r="F112" i="3"/>
  <c r="F158" i="3" s="1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C224" i="2"/>
  <c r="F223" i="2"/>
  <c r="C223" i="2"/>
  <c r="F222" i="2"/>
  <c r="C222" i="2"/>
  <c r="F221" i="2"/>
  <c r="F220" i="2"/>
  <c r="F219" i="2"/>
  <c r="F218" i="2"/>
  <c r="F217" i="2"/>
  <c r="C217" i="2"/>
  <c r="F216" i="2"/>
  <c r="F215" i="2"/>
  <c r="F214" i="2"/>
  <c r="C214" i="2"/>
  <c r="F213" i="2"/>
  <c r="F212" i="2"/>
  <c r="F211" i="2"/>
  <c r="F210" i="2"/>
  <c r="F209" i="2"/>
  <c r="C209" i="2"/>
  <c r="F208" i="2"/>
  <c r="C208" i="2"/>
  <c r="F207" i="2"/>
  <c r="C207" i="2"/>
  <c r="F206" i="2"/>
  <c r="F205" i="2"/>
  <c r="F204" i="2"/>
  <c r="C204" i="2"/>
  <c r="F203" i="2"/>
  <c r="C203" i="2"/>
  <c r="F202" i="2"/>
  <c r="F201" i="2"/>
  <c r="F200" i="2"/>
  <c r="C200" i="2"/>
  <c r="F199" i="2"/>
  <c r="F198" i="2"/>
  <c r="F197" i="2"/>
  <c r="F196" i="2"/>
  <c r="F195" i="2"/>
  <c r="F194" i="2"/>
  <c r="F193" i="2"/>
  <c r="C192" i="2"/>
  <c r="F192" i="2" s="1"/>
  <c r="F191" i="2"/>
  <c r="F190" i="2"/>
  <c r="F189" i="2"/>
  <c r="F188" i="2"/>
  <c r="C188" i="2"/>
  <c r="F187" i="2"/>
  <c r="F186" i="2"/>
  <c r="F185" i="2"/>
  <c r="F184" i="2"/>
  <c r="F183" i="2"/>
  <c r="F182" i="2"/>
  <c r="F181" i="2"/>
  <c r="F180" i="2"/>
  <c r="F179" i="2"/>
  <c r="C179" i="2"/>
  <c r="F178" i="2"/>
  <c r="F177" i="2"/>
  <c r="F176" i="2"/>
  <c r="C176" i="2"/>
  <c r="F175" i="2"/>
  <c r="C175" i="2"/>
  <c r="F174" i="2"/>
  <c r="C174" i="2"/>
  <c r="F173" i="2"/>
  <c r="C172" i="2"/>
  <c r="F172" i="2" s="1"/>
  <c r="F171" i="2"/>
  <c r="F170" i="2"/>
  <c r="F169" i="2"/>
  <c r="F168" i="2"/>
  <c r="F167" i="2"/>
  <c r="F166" i="2"/>
  <c r="C166" i="2"/>
  <c r="F165" i="2"/>
  <c r="C164" i="2"/>
  <c r="F164" i="2" s="1"/>
  <c r="F255" i="2" s="1"/>
  <c r="C77" i="1"/>
  <c r="C76" i="1"/>
  <c r="C75" i="1"/>
  <c r="C74" i="1"/>
  <c r="C73" i="1"/>
  <c r="C72" i="1"/>
  <c r="C71" i="1"/>
  <c r="C70" i="1"/>
  <c r="C78" i="1" s="1"/>
  <c r="F355" i="7" l="1"/>
  <c r="F571" i="8"/>
  <c r="F514" i="6"/>
  <c r="F72" i="5"/>
  <c r="F70" i="9" l="1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71" i="9" s="1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355" i="8" s="1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C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C292" i="6"/>
  <c r="F292" i="6" s="1"/>
  <c r="F291" i="6"/>
  <c r="C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C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C258" i="6"/>
  <c r="F258" i="6" s="1"/>
  <c r="F257" i="6"/>
  <c r="F256" i="6"/>
  <c r="F255" i="6"/>
  <c r="F254" i="6"/>
  <c r="F253" i="6"/>
  <c r="F252" i="6"/>
  <c r="C251" i="6"/>
  <c r="F251" i="6" s="1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C227" i="6"/>
  <c r="F226" i="6"/>
  <c r="C225" i="6"/>
  <c r="F225" i="6" s="1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C211" i="6"/>
  <c r="F211" i="6" s="1"/>
  <c r="F210" i="6"/>
  <c r="C210" i="6"/>
  <c r="F209" i="6"/>
  <c r="F208" i="6"/>
  <c r="F207" i="6"/>
  <c r="F206" i="6"/>
  <c r="F205" i="6"/>
  <c r="F204" i="6"/>
  <c r="F203" i="6"/>
  <c r="F202" i="6"/>
  <c r="F201" i="6"/>
  <c r="F200" i="6"/>
  <c r="F199" i="6"/>
  <c r="C199" i="6"/>
  <c r="F198" i="6"/>
  <c r="C197" i="6"/>
  <c r="F197" i="6" s="1"/>
  <c r="F196" i="6"/>
  <c r="F195" i="6"/>
  <c r="C194" i="6"/>
  <c r="F194" i="6" s="1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C180" i="6"/>
  <c r="F180" i="6" s="1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C166" i="6"/>
  <c r="F165" i="6"/>
  <c r="F164" i="6"/>
  <c r="F163" i="6"/>
  <c r="F162" i="6"/>
  <c r="F161" i="6"/>
  <c r="F160" i="6"/>
  <c r="F159" i="6"/>
  <c r="C158" i="6"/>
  <c r="F158" i="6" s="1"/>
  <c r="F157" i="6"/>
  <c r="F156" i="6"/>
  <c r="F155" i="6"/>
  <c r="F154" i="6"/>
  <c r="F153" i="6"/>
  <c r="F152" i="6"/>
  <c r="C152" i="6"/>
  <c r="F151" i="6"/>
  <c r="F150" i="6"/>
  <c r="F149" i="6"/>
  <c r="C149" i="6"/>
  <c r="F148" i="6"/>
  <c r="F147" i="6"/>
  <c r="F146" i="6"/>
  <c r="C146" i="6"/>
  <c r="F145" i="6"/>
  <c r="F144" i="6"/>
  <c r="F143" i="6"/>
  <c r="F142" i="6"/>
  <c r="F141" i="6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47" i="5" s="1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375" i="4" s="1"/>
  <c r="F102" i="3"/>
  <c r="F101" i="3"/>
  <c r="F100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C76" i="3"/>
  <c r="F76" i="3" s="1"/>
  <c r="F75" i="3"/>
  <c r="C75" i="3"/>
  <c r="C74" i="3"/>
  <c r="F74" i="3" s="1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103" i="3" s="1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155" i="2" s="1"/>
  <c r="C48" i="1"/>
  <c r="C47" i="1"/>
  <c r="C46" i="1"/>
  <c r="C45" i="1"/>
  <c r="C44" i="1"/>
  <c r="C43" i="1"/>
  <c r="C42" i="1"/>
  <c r="C41" i="1"/>
  <c r="C49" i="1" s="1"/>
  <c r="F213" i="7" l="1"/>
  <c r="F328" i="6"/>
  <c r="F28" i="9" l="1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29" i="9" s="1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196" i="8" s="1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139" i="7" s="1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131" i="6" s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22" i="5" s="1"/>
  <c r="F190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191" i="4" s="1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45" i="3" s="1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53" i="2" s="1"/>
  <c r="F8" i="2"/>
  <c r="C20" i="1"/>
</calcChain>
</file>

<file path=xl/sharedStrings.xml><?xml version="1.0" encoding="utf-8"?>
<sst xmlns="http://schemas.openxmlformats.org/spreadsheetml/2006/main" count="7380" uniqueCount="2325">
  <si>
    <r>
      <rPr>
        <b/>
        <sz val="12"/>
        <color rgb="FF000000"/>
        <rFont val="Tahoma"/>
        <family val="2"/>
      </rPr>
      <t>**Consejo Nacional para la Niñez y la Adolescencia</t>
    </r>
  </si>
  <si>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</si>
  <si>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</si>
  <si>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</si>
  <si>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>ABRIL 2022</t>
  </si>
  <si>
    <t>CONTEO AL 28/04/2022</t>
  </si>
  <si>
    <t xml:space="preserve">NO. </t>
  </si>
  <si>
    <t>AREA</t>
  </si>
  <si>
    <t>TOTAL</t>
  </si>
  <si>
    <t>ALMACEN ALIMENTOS Y BEBIDAS</t>
  </si>
  <si>
    <t>ALMACEN LIMPIEZA</t>
  </si>
  <si>
    <t>ALMACEN MATERIAL GASTABLE OFICINA</t>
  </si>
  <si>
    <t>ALMACEN DESECHABLES</t>
  </si>
  <si>
    <t>ALMACEN MEDICAMENTOS</t>
  </si>
  <si>
    <t>ALMACEN DE ACABADOS TEXTILES</t>
  </si>
  <si>
    <t>ALMACEN UTILES VARIOS</t>
  </si>
  <si>
    <t>ALMACEN ACTIVO FIJO</t>
  </si>
  <si>
    <t>____________________________________________________________</t>
  </si>
  <si>
    <t>ANA MARIA MATOS SUAREZ</t>
  </si>
  <si>
    <t>ENCARGADA DE SECCION ALMACEN Y SUMINISTROS</t>
  </si>
  <si>
    <t>**Consejo Nacional para la Niñez y la Adolescencia</t>
  </si>
  <si>
    <t>Santo Domingo, Rep. Dom.</t>
  </si>
  <si>
    <t>Inventario por Almacén: ALIMENTOS Y BEBIDAS</t>
  </si>
  <si>
    <t>CODIGO</t>
  </si>
  <si>
    <t>DESCRIPCION</t>
  </si>
  <si>
    <t>CONTEO 29/05/2021</t>
  </si>
  <si>
    <t>UNIDAD_DE_MEDIDA</t>
  </si>
  <si>
    <t>VALOR</t>
  </si>
  <si>
    <t>50171903-0001</t>
  </si>
  <si>
    <t>Aceituna y alcaparras 14 onz</t>
  </si>
  <si>
    <t>UNIDAD</t>
  </si>
  <si>
    <t>50221101-0001</t>
  </si>
  <si>
    <t xml:space="preserve">Arroz super selecto grado A de producción nacional  </t>
  </si>
  <si>
    <t>LIBRA</t>
  </si>
  <si>
    <t>50101542-0001</t>
  </si>
  <si>
    <t xml:space="preserve">Avena entera instantanea </t>
  </si>
  <si>
    <t>50171550-0003</t>
  </si>
  <si>
    <t>Azafran</t>
  </si>
  <si>
    <t>50161509-0001</t>
  </si>
  <si>
    <t xml:space="preserve">Azúcar Blanca </t>
  </si>
  <si>
    <t>50161509-0005</t>
  </si>
  <si>
    <t>Azucar crema (libras)</t>
  </si>
  <si>
    <t>50201706-0001</t>
  </si>
  <si>
    <t xml:space="preserve">Cafè de produccion nacional </t>
  </si>
  <si>
    <t>50201706-0002</t>
  </si>
  <si>
    <t xml:space="preserve">Cafe en polvo fardo 20/1 (1 Libra)  </t>
  </si>
  <si>
    <t>PAQUETE 20/1</t>
  </si>
  <si>
    <t>50111510-0001</t>
  </si>
  <si>
    <t xml:space="preserve">Carne de Res entera tipo Roti sin hueso fresca </t>
  </si>
  <si>
    <t>50221101-0004</t>
  </si>
  <si>
    <t>Cereal de Arroz en Latas 270gr.</t>
  </si>
  <si>
    <t>CAJA 24/1</t>
  </si>
  <si>
    <t>50193001-0001</t>
  </si>
  <si>
    <t xml:space="preserve">Compotas para bebes de Frutas diferentes ( postre de frutas, manzanas, etc) 4 onz   </t>
  </si>
  <si>
    <t>50221102-0002</t>
  </si>
  <si>
    <t>Crema de Trigo con Hierro y Vitaminas (HARINA DE NEGRITO))</t>
  </si>
  <si>
    <t>CAJA 50/1</t>
  </si>
  <si>
    <t>50221201-0004</t>
  </si>
  <si>
    <t>Fecula de maiz 425 gr</t>
  </si>
  <si>
    <t>42231802-0007</t>
  </si>
  <si>
    <t>Fórmula láctea para niños de 0-12 meses, libre de aceite de palma de 350 gr a 900 gr</t>
  </si>
  <si>
    <t>42231802-0025</t>
  </si>
  <si>
    <t xml:space="preserve">Formula lactea para niños de 12 a 24 meses libre de aciete de palma </t>
  </si>
  <si>
    <t>42231802-0012</t>
  </si>
  <si>
    <t>Fórmula láctea Mama Care</t>
  </si>
  <si>
    <t>42231802-0001</t>
  </si>
  <si>
    <t>Fórmula láctea similac Total conform 820 GR</t>
  </si>
  <si>
    <r>
      <rPr>
        <sz val="12"/>
        <color rgb="FF000000"/>
        <rFont val="Calibri"/>
        <family val="2"/>
        <scheme val="minor"/>
      </rPr>
      <t>42231802-0023</t>
    </r>
  </si>
  <si>
    <r>
      <rPr>
        <sz val="12"/>
        <color rgb="FF000000"/>
        <rFont val="Calibri"/>
        <family val="2"/>
        <scheme val="minor"/>
      </rPr>
      <t>Formula Láctea de 0-6 meses  caja 12/1</t>
    </r>
  </si>
  <si>
    <t>CAJA 12/1</t>
  </si>
  <si>
    <r>
      <rPr>
        <sz val="12"/>
        <color rgb="FF000000"/>
        <rFont val="Calibri"/>
        <family val="2"/>
        <scheme val="minor"/>
      </rPr>
      <t>42231802-0007</t>
    </r>
  </si>
  <si>
    <r>
      <rPr>
        <sz val="12"/>
        <color rgb="FF000000"/>
        <rFont val="Calibri"/>
        <family val="2"/>
        <scheme val="minor"/>
      </rPr>
      <t>Fórmula láctea para niños de 0-12 meses, libre de aceite de palma de 350 gr a 900 gr</t>
    </r>
  </si>
  <si>
    <t>formula lactea liquida para prematuros 24 calorias</t>
  </si>
  <si>
    <t>Caja 48/1</t>
  </si>
  <si>
    <t>50181909-0001</t>
  </si>
  <si>
    <t>Galletas de soda</t>
  </si>
  <si>
    <t>CAJA 20/1</t>
  </si>
  <si>
    <t>50101543-0006</t>
  </si>
  <si>
    <t>Garbanzos enlatados 15 onz</t>
  </si>
  <si>
    <t>50101538-0040</t>
  </si>
  <si>
    <t xml:space="preserve">Habichuelas blancas de producción nacional  </t>
  </si>
  <si>
    <t>50101543-0001</t>
  </si>
  <si>
    <t>Habichuelas blancas enlatadas 15 onzas</t>
  </si>
  <si>
    <t>50101543-0003</t>
  </si>
  <si>
    <t>Habichuelas negras enlatadas 15 onzas</t>
  </si>
  <si>
    <t>50101543-0002</t>
  </si>
  <si>
    <t>Habichuelas rojas enlatadas 15 onzas</t>
  </si>
  <si>
    <t>50221201-0005</t>
  </si>
  <si>
    <t>Harina de maiz 397 gr (1Libras)</t>
  </si>
  <si>
    <t>50131606-0001</t>
  </si>
  <si>
    <t xml:space="preserve">Huevo fresco 30/1 </t>
  </si>
  <si>
    <t>50171831-0001</t>
  </si>
  <si>
    <t>Mostaza frasco de 16 oz.</t>
  </si>
  <si>
    <t>50171550-0005</t>
  </si>
  <si>
    <t>Oregano entero</t>
  </si>
  <si>
    <t>50171831-0007</t>
  </si>
  <si>
    <t>Pasta de tomate de 1 Kilo</t>
  </si>
  <si>
    <t>50192902-0004</t>
  </si>
  <si>
    <t xml:space="preserve">Pasta natural estable sin refrigerar (Lasagna) Paquete de 1 libra </t>
  </si>
  <si>
    <t>50121538-0001</t>
  </si>
  <si>
    <t xml:space="preserve">Pescado seco procesado (Bacalao) </t>
  </si>
  <si>
    <t>50101543-0007</t>
  </si>
  <si>
    <t>Petit pois enlatados 15 onz</t>
  </si>
  <si>
    <t>50111510-0007</t>
  </si>
  <si>
    <t>Pollo entero congelado sin equipaje</t>
  </si>
  <si>
    <t>50171551-0001</t>
  </si>
  <si>
    <t xml:space="preserve">Sal molida yodada de 1 libra  </t>
  </si>
  <si>
    <t>50171831-0008</t>
  </si>
  <si>
    <t>Salsa china 128 onzas</t>
  </si>
  <si>
    <t>Salsa Inglesa</t>
  </si>
  <si>
    <t>unidad</t>
  </si>
  <si>
    <t>50171831-0015</t>
  </si>
  <si>
    <t>Salsa Picante Frasco de 5 oz.</t>
  </si>
  <si>
    <t>FRASCO</t>
  </si>
  <si>
    <t>42231801-0002</t>
  </si>
  <si>
    <t xml:space="preserve">Suplemento alimenticio para jóvenes y adultos en polvo 400 gr (Vainilla, fresa y Chocolate ) </t>
  </si>
  <si>
    <t>42231802-0004</t>
  </si>
  <si>
    <t xml:space="preserve">Suplemento alimenticio para niños 3 años en adelante en polvo 400 gr (Vainilla, fresa y chocolate) </t>
  </si>
  <si>
    <t>50202203-0001</t>
  </si>
  <si>
    <t>Vino blanco</t>
  </si>
  <si>
    <t>50202203-0004</t>
  </si>
  <si>
    <t>Vino Blanco Seco</t>
  </si>
  <si>
    <t>50171708-0001</t>
  </si>
  <si>
    <t>Vino de Cocinar (tinto) 700ml</t>
  </si>
  <si>
    <t>50202203-0003</t>
  </si>
  <si>
    <t>Vino Tinto Seco</t>
  </si>
  <si>
    <t>Inventario por Almacén: LIMPIEZA</t>
  </si>
  <si>
    <t>CONTEO 29/04/2022</t>
  </si>
  <si>
    <t>47131831-0001</t>
  </si>
  <si>
    <t>Àcido Muriàtico</t>
  </si>
  <si>
    <t>GALON</t>
  </si>
  <si>
    <t>53131602-0004</t>
  </si>
  <si>
    <t xml:space="preserve">Acondicionador (Rinse) </t>
  </si>
  <si>
    <t>47121701-0005</t>
  </si>
  <si>
    <t>Bolsa Roja para Residuos Biológico</t>
  </si>
  <si>
    <t>47131602-0001</t>
  </si>
  <si>
    <t xml:space="preserve">Brillo Fino </t>
  </si>
  <si>
    <t>47131602-0002</t>
  </si>
  <si>
    <t xml:space="preserve">Brillo Grueso </t>
  </si>
  <si>
    <t>PAQUETE 36/1</t>
  </si>
  <si>
    <t>27111907-0001</t>
  </si>
  <si>
    <t>Cepillo de Alambre</t>
  </si>
  <si>
    <t>47131605-0001</t>
  </si>
  <si>
    <t xml:space="preserve">Cepillo de Pared </t>
  </si>
  <si>
    <t>53131503-0001</t>
  </si>
  <si>
    <t xml:space="preserve">Cepillo Dental para niños con Celdas Pulidoras </t>
  </si>
  <si>
    <t>47131821-0001</t>
  </si>
  <si>
    <t>Desgrasante Liquido</t>
  </si>
  <si>
    <t>47131805-0012</t>
  </si>
  <si>
    <t>Desinfectante Liquido</t>
  </si>
  <si>
    <t>47131805-0002</t>
  </si>
  <si>
    <t xml:space="preserve">Detergente en Polvo </t>
  </si>
  <si>
    <t>42295459-0002</t>
  </si>
  <si>
    <t>Dispensadores de Jabón o Loción</t>
  </si>
  <si>
    <t>47131604-0001</t>
  </si>
  <si>
    <t xml:space="preserve">Escobas de Techo </t>
  </si>
  <si>
    <t>47131605-0002</t>
  </si>
  <si>
    <t>Escobillon de Baño</t>
  </si>
  <si>
    <t>40141702-0003</t>
  </si>
  <si>
    <t>Frasco atomizador para alcohol</t>
  </si>
  <si>
    <t>47121701-0002</t>
  </si>
  <si>
    <t xml:space="preserve">Fundas para Basura (25*54) </t>
  </si>
  <si>
    <t>PAQUETE 10/1</t>
  </si>
  <si>
    <t>47121701-0003</t>
  </si>
  <si>
    <t xml:space="preserve">Fundas para Basura (28*35) </t>
  </si>
  <si>
    <t>PAQUETE 15/1</t>
  </si>
  <si>
    <t>47121701-0001</t>
  </si>
  <si>
    <t xml:space="preserve">Fundas para Basura Blanca (17*22) </t>
  </si>
  <si>
    <t>PAQUETE 25/1</t>
  </si>
  <si>
    <t>53131608-0001</t>
  </si>
  <si>
    <t xml:space="preserve">Jabones de Baño </t>
  </si>
  <si>
    <t>47131810-0001</t>
  </si>
  <si>
    <t xml:space="preserve">Lavaplatos con Ingrediente Activo Biodegradable </t>
  </si>
  <si>
    <t>47131805-0016</t>
  </si>
  <si>
    <t>Limpiador de Cristal en Spray</t>
  </si>
  <si>
    <t>47131806-0001</t>
  </si>
  <si>
    <t xml:space="preserve">Limpiador de Madera en Spray </t>
  </si>
  <si>
    <t>47131803-0002</t>
  </si>
  <si>
    <t>Limpiador Desinfectante en espuma y Aroma</t>
  </si>
  <si>
    <t>47131805-0010</t>
  </si>
  <si>
    <t xml:space="preserve">Limpiador para Cristal </t>
  </si>
  <si>
    <t>49121508-0001</t>
  </si>
  <si>
    <t xml:space="preserve">Mosquitero </t>
  </si>
  <si>
    <t>53131602-0001</t>
  </si>
  <si>
    <t xml:space="preserve">Peine para el Pelo </t>
  </si>
  <si>
    <t>53131628-0007</t>
  </si>
  <si>
    <t>Shampoo Skala Bomba de Vitamina 11oz</t>
  </si>
  <si>
    <t>53131628-0006</t>
  </si>
  <si>
    <t>Shampoo skala chocolate 11oz</t>
  </si>
  <si>
    <t>53131628-0008</t>
  </si>
  <si>
    <t>Shampoo skala Chocolate de 1/2 Galón</t>
  </si>
  <si>
    <t>1/2 GALON</t>
  </si>
  <si>
    <t>53131628-0005</t>
  </si>
  <si>
    <t>Shampoo Skala Maiz Liso 11oz</t>
  </si>
  <si>
    <t>47131805-0008</t>
  </si>
  <si>
    <t xml:space="preserve">Suavizante Textil </t>
  </si>
  <si>
    <t>53131614-0001</t>
  </si>
  <si>
    <t>Talco para Bebe</t>
  </si>
  <si>
    <t>10191509-0003</t>
  </si>
  <si>
    <t>Tiza para Cucarachas</t>
  </si>
  <si>
    <t>53131615-0001</t>
  </si>
  <si>
    <t>Toalla Sanitaria para adolescente</t>
  </si>
  <si>
    <t>PAQUETE 12/1</t>
  </si>
  <si>
    <t>53131628-0004</t>
  </si>
  <si>
    <t>Tratamiento Megamix 16oz</t>
  </si>
  <si>
    <t>53131628-0009</t>
  </si>
  <si>
    <t>Tratamiento skala Leche Vegetal de 1 kilo</t>
  </si>
  <si>
    <t>53131602-0005</t>
  </si>
  <si>
    <t>Gotas para el pelo 4 Onz</t>
  </si>
  <si>
    <t>Inventario por Almacén: MATERIAL GASTABLE DE OFICINA</t>
  </si>
  <si>
    <t>44103103-0003</t>
  </si>
  <si>
    <t xml:space="preserve"> Tóner HP J3M70A (Amarillo)</t>
  </si>
  <si>
    <t>44111503-0002</t>
  </si>
  <si>
    <t>Bandejas para escritorio de 2 niveles en plástico</t>
  </si>
  <si>
    <t>44122101-0001</t>
  </si>
  <si>
    <t>Banditas de Goma 18mm 100/1</t>
  </si>
  <si>
    <t>44103103-0053</t>
  </si>
  <si>
    <t>Black CF310A</t>
  </si>
  <si>
    <t>14111531-0003</t>
  </si>
  <si>
    <t>Blocs o Cuadernos de Papel (Libretas Rayadas Grandes 8 1/2 * 11)</t>
  </si>
  <si>
    <t>14111531-0002</t>
  </si>
  <si>
    <t>Blocs o Cuadernos de Papel (Libretas Rayadas Pequeñas)</t>
  </si>
  <si>
    <t>14111531-0001</t>
  </si>
  <si>
    <t>Blocs o Cuadernos de Papel (Mascotas Cocidas)</t>
  </si>
  <si>
    <t>44111909-0001</t>
  </si>
  <si>
    <t>Borradores para Pizarra</t>
  </si>
  <si>
    <t>44101803-0002</t>
  </si>
  <si>
    <t>Calculadora portátil Manual</t>
  </si>
  <si>
    <t>14111513-0004</t>
  </si>
  <si>
    <t>Caligrafia Dominicana #1</t>
  </si>
  <si>
    <t>14111513-0006</t>
  </si>
  <si>
    <t>Caligrafia Dominicana #3</t>
  </si>
  <si>
    <t>14111513-0007</t>
  </si>
  <si>
    <t>Caligrafia Dominicana #4</t>
  </si>
  <si>
    <t>14111513-0008</t>
  </si>
  <si>
    <t>Caligrafia Dominicana #5</t>
  </si>
  <si>
    <t>14111513-0009</t>
  </si>
  <si>
    <t>Caligrafia Dominicana #6</t>
  </si>
  <si>
    <t>44122003-0003</t>
  </si>
  <si>
    <t>Carpeta para Archivo 1'</t>
  </si>
  <si>
    <t>44122003-0002</t>
  </si>
  <si>
    <t>Carpeta para Archivo 1' 1/2</t>
  </si>
  <si>
    <t>44122003-0004</t>
  </si>
  <si>
    <t>Carpeta para Archivo 2'</t>
  </si>
  <si>
    <t>44122003-0001</t>
  </si>
  <si>
    <t>Carpetas de Tres Hoyos 3"</t>
  </si>
  <si>
    <t>44122003-0007</t>
  </si>
  <si>
    <t>Carpetas en Piel con Zipper</t>
  </si>
  <si>
    <t>44122003-0006</t>
  </si>
  <si>
    <t>Carpetas Plastícas Tipo Maletin 81/2 x 11 con Logo</t>
  </si>
  <si>
    <t>44122003-0005</t>
  </si>
  <si>
    <t>Carpetas Timbradas</t>
  </si>
  <si>
    <t>44103103-0033</t>
  </si>
  <si>
    <t>Cartucho HP 15 Color</t>
  </si>
  <si>
    <t>44103103-0057</t>
  </si>
  <si>
    <t>Cartucho HP 15 negro</t>
  </si>
  <si>
    <t>44103103-0032</t>
  </si>
  <si>
    <t>Cartucho HP 17 Color</t>
  </si>
  <si>
    <t>43202001-0001</t>
  </si>
  <si>
    <t>CD en Blanco con Carátula</t>
  </si>
  <si>
    <t>44121622-0001</t>
  </si>
  <si>
    <t>Cera para Contar</t>
  </si>
  <si>
    <t>44122106-0001</t>
  </si>
  <si>
    <t>Chinchetas Colores Surtidos 100/1</t>
  </si>
  <si>
    <t>31201505-0001</t>
  </si>
  <si>
    <t>Cinta Adhesiva Doble Cara 1" * 60</t>
  </si>
  <si>
    <t>31201512-0001</t>
  </si>
  <si>
    <t>Cinta Adhesiva Transparente 2" * 150m</t>
  </si>
  <si>
    <t>31201512-0002</t>
  </si>
  <si>
    <t>Cinta Adhesiva Transparente 3/4 * 36 yds</t>
  </si>
  <si>
    <t>44102606-0002</t>
  </si>
  <si>
    <t>Cinta Correctora para Maquina de Escribir</t>
  </si>
  <si>
    <t>44103112-0003</t>
  </si>
  <si>
    <t>Cinta Epson FX-890</t>
  </si>
  <si>
    <t>44102606-0001</t>
  </si>
  <si>
    <t>Cinta para Maquina de Escribir</t>
  </si>
  <si>
    <t>14111515-0002</t>
  </si>
  <si>
    <t>Cinta para Maquina Sumadora</t>
  </si>
  <si>
    <t>44103112-0002</t>
  </si>
  <si>
    <t>Cinta ZC300 para Impresora</t>
  </si>
  <si>
    <t>44111611-0001</t>
  </si>
  <si>
    <t>Clip Billetero de 25mm 12/1</t>
  </si>
  <si>
    <t>44121628-0003</t>
  </si>
  <si>
    <t>Clips Billetero  para carpetas de 32mm</t>
  </si>
  <si>
    <t>44122104-0003</t>
  </si>
  <si>
    <t>Clips de Carpeta (Billeteros) 19mm 12/1</t>
  </si>
  <si>
    <t>44121628-0004</t>
  </si>
  <si>
    <t>Clips de papel de 50mm caja 100/1</t>
  </si>
  <si>
    <t>CAJA 100/1</t>
  </si>
  <si>
    <t>44122104-0001</t>
  </si>
  <si>
    <t>Clips para Papel 32mm 100/1</t>
  </si>
  <si>
    <t>44121802-0001</t>
  </si>
  <si>
    <t>Corrector Liquido 9ml</t>
  </si>
  <si>
    <t>44121709-0001</t>
  </si>
  <si>
    <t>Crayolas</t>
  </si>
  <si>
    <t>14111511-0005</t>
  </si>
  <si>
    <t>Cuaderno de Espiral (Catedras)</t>
  </si>
  <si>
    <t>14111511-0001</t>
  </si>
  <si>
    <t>Cuadernos sin Lineas para dibujo</t>
  </si>
  <si>
    <t>44103502-0001</t>
  </si>
  <si>
    <t>Cubiertas de Encuadernación</t>
  </si>
  <si>
    <t>45101501-0001</t>
  </si>
  <si>
    <t>Datacard 535000-003</t>
  </si>
  <si>
    <t>44121628-0002</t>
  </si>
  <si>
    <t>Dispensadores de Clips (porta clips)</t>
  </si>
  <si>
    <t>44103109-0001</t>
  </si>
  <si>
    <t>Drum Hp 828 (CF358A)</t>
  </si>
  <si>
    <t>44103103-0027</t>
  </si>
  <si>
    <t>Drum HP 828A (CF359A)</t>
  </si>
  <si>
    <t>44103103-0028</t>
  </si>
  <si>
    <t>Drum HP 828A (CF364A)</t>
  </si>
  <si>
    <t>44103103-0029</t>
  </si>
  <si>
    <t>Drum HP 828A (CF365A)</t>
  </si>
  <si>
    <t>43202003-0001</t>
  </si>
  <si>
    <t>DVD en Blanco con Carátula</t>
  </si>
  <si>
    <t>31201610-0003</t>
  </si>
  <si>
    <t>Ega Escolar de 8 Onzas</t>
  </si>
  <si>
    <t>44103504-0005</t>
  </si>
  <si>
    <t>Espirales Continuos 3/4</t>
  </si>
  <si>
    <t>44103504-0006</t>
  </si>
  <si>
    <t>Espirales Continuos 5/16</t>
  </si>
  <si>
    <t>44103504-0008</t>
  </si>
  <si>
    <t>Espirles Continuos 14mm</t>
  </si>
  <si>
    <t>44103504-0007</t>
  </si>
  <si>
    <t>Espirles Continuos 16mm</t>
  </si>
  <si>
    <t>44103504-0009</t>
  </si>
  <si>
    <t>Espirles Continuos 18mm</t>
  </si>
  <si>
    <t>55121606-0002</t>
  </si>
  <si>
    <t>Etiquetas pa CD/DVD (Label) 100/1</t>
  </si>
  <si>
    <t>44121701-0006</t>
  </si>
  <si>
    <t>Felpa Negra</t>
  </si>
  <si>
    <t>44121701-0005</t>
  </si>
  <si>
    <t>Felpa Roja</t>
  </si>
  <si>
    <t>82121503-0002</t>
  </si>
  <si>
    <t>Ficha Historica Clinica</t>
  </si>
  <si>
    <t>14111519-0002</t>
  </si>
  <si>
    <t xml:space="preserve">Fichas Blancas 3 * 5 </t>
  </si>
  <si>
    <t>14122104-0001</t>
  </si>
  <si>
    <t>Foamy</t>
  </si>
  <si>
    <t>44122011-0013</t>
  </si>
  <si>
    <t>Folder Bolsillo Naranja</t>
  </si>
  <si>
    <t>44122011-0009</t>
  </si>
  <si>
    <t>Folder Manila 8 1/2 * 14</t>
  </si>
  <si>
    <t>44122011-0004</t>
  </si>
  <si>
    <t>Folders de 5 Particiones Azul</t>
  </si>
  <si>
    <t>44122011-0005</t>
  </si>
  <si>
    <t>Folders de 5 Particiones Rojo</t>
  </si>
  <si>
    <t>44122011-0003</t>
  </si>
  <si>
    <t>Folders de 5 Particiones Verde</t>
  </si>
  <si>
    <t>44122011-0010</t>
  </si>
  <si>
    <t>Folders de Bolsillo Blanco 8 1/2 x11</t>
  </si>
  <si>
    <t>44122011-0008</t>
  </si>
  <si>
    <t>Folders Manila 8 1/2 * 13</t>
  </si>
  <si>
    <t>44122011-0002</t>
  </si>
  <si>
    <t>Folders Manilas 8 1/2 X 11</t>
  </si>
  <si>
    <t>55121804-0001</t>
  </si>
  <si>
    <t>Gafetes Rectangulares Con Clips</t>
  </si>
  <si>
    <t>44121804-0001</t>
  </si>
  <si>
    <t>Goma de Borrar Blanca 5 1/2 * 2 cm</t>
  </si>
  <si>
    <t>44121615-0001</t>
  </si>
  <si>
    <t>Grapadoras</t>
  </si>
  <si>
    <t>44122107-0001</t>
  </si>
  <si>
    <t>Grapas Estandar 26/6 5,000/1</t>
  </si>
  <si>
    <t>27112120-0001</t>
  </si>
  <si>
    <t>Grapas Grandes de 12mm</t>
  </si>
  <si>
    <t>182314-0001</t>
  </si>
  <si>
    <t>Hojas de historia clinica 8 1/2 x 11</t>
  </si>
  <si>
    <t>44103103-0062</t>
  </si>
  <si>
    <t>HP C1N54A</t>
  </si>
  <si>
    <t>44103103-0037</t>
  </si>
  <si>
    <t>Kit de Fusor 110v-CIN54A</t>
  </si>
  <si>
    <t>44103103-0061</t>
  </si>
  <si>
    <t>Kit de Fusor CE 484A</t>
  </si>
  <si>
    <t>441216-0001</t>
  </si>
  <si>
    <t>Kit de Limpieza para Pizarra Magnética</t>
  </si>
  <si>
    <t>44121701-0003</t>
  </si>
  <si>
    <t>Lapicero Negro</t>
  </si>
  <si>
    <t>44121701-0002</t>
  </si>
  <si>
    <t>Lapicero Rojo</t>
  </si>
  <si>
    <t>44121707-0001</t>
  </si>
  <si>
    <t>Lapices de Colores de Madera</t>
  </si>
  <si>
    <t>44121706-0001</t>
  </si>
  <si>
    <t>Lapiz de Carbón</t>
  </si>
  <si>
    <t>44121707-0002</t>
  </si>
  <si>
    <t>Lapiz de Color Madera con Sacapuntas</t>
  </si>
  <si>
    <t>82121506-0001</t>
  </si>
  <si>
    <t>LEY 136-03</t>
  </si>
  <si>
    <t>44121708-0013</t>
  </si>
  <si>
    <t>Marcador de pizarra Azul</t>
  </si>
  <si>
    <t>44121708-0005</t>
  </si>
  <si>
    <t>Marcador de Pizarra Rojo</t>
  </si>
  <si>
    <t>44121708-0001</t>
  </si>
  <si>
    <t>Marcador en Seco Punta Fina Azul</t>
  </si>
  <si>
    <t>44121708-0002</t>
  </si>
  <si>
    <t>Marcador Fino Negro</t>
  </si>
  <si>
    <t>44121708-0007</t>
  </si>
  <si>
    <t>Marcador Fino Rojo</t>
  </si>
  <si>
    <t>44121708-0003</t>
  </si>
  <si>
    <t>Marcador permanente Azul</t>
  </si>
  <si>
    <t>44121708-0004</t>
  </si>
  <si>
    <t>Marcador permanente Negro</t>
  </si>
  <si>
    <t>44121708-0006</t>
  </si>
  <si>
    <t>Marcador permanente Verde</t>
  </si>
  <si>
    <t>44121708-0010</t>
  </si>
  <si>
    <t>Marcadores de Pizarra Negro</t>
  </si>
  <si>
    <t>44121708-0011</t>
  </si>
  <si>
    <t>Marcadores de Pizarra Rojo</t>
  </si>
  <si>
    <t>44121708-0009</t>
  </si>
  <si>
    <t>Marcadores de Pizarra Verde</t>
  </si>
  <si>
    <t>44121716-0001</t>
  </si>
  <si>
    <t>Marcadores Permanetes Punta Gruesa</t>
  </si>
  <si>
    <t>44101904-0001</t>
  </si>
  <si>
    <t>Mouse Pad Timbardo</t>
  </si>
  <si>
    <t>14111530-0002</t>
  </si>
  <si>
    <t>Notas Autoadhesivas - Tipo Banderitas de Colores</t>
  </si>
  <si>
    <t>14111507-0004</t>
  </si>
  <si>
    <t>Papel Bond 20 8 1/2 * 17</t>
  </si>
  <si>
    <t>RESMA</t>
  </si>
  <si>
    <t>14111507-0007</t>
  </si>
  <si>
    <t>Papel Canquiña 8 1/2 x 11</t>
  </si>
  <si>
    <t>14111507-0008</t>
  </si>
  <si>
    <t>Papel Carita 8 1/2 x 11</t>
  </si>
  <si>
    <t>14111519-0001</t>
  </si>
  <si>
    <t xml:space="preserve">Papel Cartulina Diferentes Colores 22 * 36 </t>
  </si>
  <si>
    <t>14111515-0003</t>
  </si>
  <si>
    <t>Papel cinta para maquina sumadora</t>
  </si>
  <si>
    <t>14111610-0001</t>
  </si>
  <si>
    <t>Papel de Construcción</t>
  </si>
  <si>
    <t>PAQUETE 50/1</t>
  </si>
  <si>
    <t>14111530-0001</t>
  </si>
  <si>
    <t>Papel de Notas Autoadhesivas (post-its)</t>
  </si>
  <si>
    <t>14111509-0011</t>
  </si>
  <si>
    <t>Papel Hilo  8 1/2 x11</t>
  </si>
  <si>
    <t>14111531-0004</t>
  </si>
  <si>
    <t>Papel Libros o Cuadernos para Bitácoras (Registro / Record 500 paginas)</t>
  </si>
  <si>
    <t>14111507-0006</t>
  </si>
  <si>
    <t>Papel para fotocopiadora e impresora 8 1/2 x 13</t>
  </si>
  <si>
    <t>14111507-0001</t>
  </si>
  <si>
    <t>Papel para Impresora o Fotocopiadora 8 1/2 * 11</t>
  </si>
  <si>
    <t>14111507-0002</t>
  </si>
  <si>
    <t>Papel para Impresora o Fotocopiadora 8 1/2 * 14</t>
  </si>
  <si>
    <t>14111507-0003</t>
  </si>
  <si>
    <t>Papel para Impresora o Fotocopiadora de Hilo Crema8 1/2 * 11</t>
  </si>
  <si>
    <t>14111515-0001</t>
  </si>
  <si>
    <t>Papel para Sumadora o Maquina Registradora</t>
  </si>
  <si>
    <t>14111509-0003</t>
  </si>
  <si>
    <t xml:space="preserve">Papel timbrado Full color (Caritas) </t>
  </si>
  <si>
    <t>31201610-0001</t>
  </si>
  <si>
    <t>Pegamento en Barra 40gr</t>
  </si>
  <si>
    <t>31201610-0002</t>
  </si>
  <si>
    <t>Pegamento Liquido (silicon) 250ml</t>
  </si>
  <si>
    <t>44122027-0002</t>
  </si>
  <si>
    <t>Pendaflex Grandes 8 1/2 * 11</t>
  </si>
  <si>
    <t>44122027-0001</t>
  </si>
  <si>
    <t>Pendaflex Grandes 8 1/2 * 14</t>
  </si>
  <si>
    <t>44121611-0002</t>
  </si>
  <si>
    <t>Perforadoras Tres Hoyos</t>
  </si>
  <si>
    <t>44111905-0001</t>
  </si>
  <si>
    <t>Pizarra Blanca Mágica</t>
  </si>
  <si>
    <t>31161601-0001</t>
  </si>
  <si>
    <t>Protector en plastico para carnet</t>
  </si>
  <si>
    <t>41111604-0001</t>
  </si>
  <si>
    <t>Regla Plásticas</t>
  </si>
  <si>
    <t>44122026-0001</t>
  </si>
  <si>
    <t>Removedor de Grapas</t>
  </si>
  <si>
    <t>44103109-0002</t>
  </si>
  <si>
    <t>Removedor de polvo en Spray</t>
  </si>
  <si>
    <t>CAJA 40/1</t>
  </si>
  <si>
    <t>44121904-0004</t>
  </si>
  <si>
    <t>Repuestos para Tinta en gotero Azul</t>
  </si>
  <si>
    <t>44121904-0006</t>
  </si>
  <si>
    <t>Repuestos para Tinta en Gotero en Verde</t>
  </si>
  <si>
    <t>44121904-0005</t>
  </si>
  <si>
    <t>Repuestos para Tinta en Gotero Rojo</t>
  </si>
  <si>
    <t>44121716-0005</t>
  </si>
  <si>
    <t>Resaltador Mamey</t>
  </si>
  <si>
    <t>44121716-0002</t>
  </si>
  <si>
    <t>Resaltador Permanemte Amarillo</t>
  </si>
  <si>
    <t>44121716-0004</t>
  </si>
  <si>
    <t>Resaltador Permanemte Rosado</t>
  </si>
  <si>
    <t>44121716-0003</t>
  </si>
  <si>
    <t>Resaltador Permanemte Verde</t>
  </si>
  <si>
    <t>44121619-0002</t>
  </si>
  <si>
    <t>Sacapuntas de Metal</t>
  </si>
  <si>
    <t>44121619-0003</t>
  </si>
  <si>
    <t>Sacapuntas de metal grande</t>
  </si>
  <si>
    <t>44121619-0001</t>
  </si>
  <si>
    <t>Sacapuntas Eléctricos</t>
  </si>
  <si>
    <t>55121621-0001</t>
  </si>
  <si>
    <t>Sello Gomigrafo Pretintados S-829</t>
  </si>
  <si>
    <t>44122010-0002</t>
  </si>
  <si>
    <t>Separadores de hojas paquete 5/1</t>
  </si>
  <si>
    <t>PAQUETE 5/1</t>
  </si>
  <si>
    <t>44121506-0005</t>
  </si>
  <si>
    <t>Sobre Manila 10 x13</t>
  </si>
  <si>
    <t>44122002-0002</t>
  </si>
  <si>
    <t>Sobre Manila 8 1/2 * 13</t>
  </si>
  <si>
    <t>44121506-0006</t>
  </si>
  <si>
    <t>Sobre Manila de Pago No.7</t>
  </si>
  <si>
    <t>44122015-0004</t>
  </si>
  <si>
    <t>Sobres Manila 10 x 15</t>
  </si>
  <si>
    <t>44122015-0001</t>
  </si>
  <si>
    <t>Sobres Manila 5 * 8 (6 1/2 * 9 1/2)</t>
  </si>
  <si>
    <t>44121506-0004</t>
  </si>
  <si>
    <t xml:space="preserve">Sobres Manila 9 x 12 </t>
  </si>
  <si>
    <t>14111509-0009</t>
  </si>
  <si>
    <t>Sobres Timbrados color (Azul)</t>
  </si>
  <si>
    <t>14111509-0010</t>
  </si>
  <si>
    <t>Sobres Timbredos color (blanco)</t>
  </si>
  <si>
    <t>44101803-0001</t>
  </si>
  <si>
    <t>Sumadora Eléctronica 12Dígitos</t>
  </si>
  <si>
    <t>14111803-0002</t>
  </si>
  <si>
    <t>Talonarios de Caja Chica (Bloques 50 unidades)</t>
  </si>
  <si>
    <t>43211706-0001</t>
  </si>
  <si>
    <t>Teclados</t>
  </si>
  <si>
    <t>44121618-0002</t>
  </si>
  <si>
    <t>Tijeras Grandes</t>
  </si>
  <si>
    <t>44121618-0001</t>
  </si>
  <si>
    <t>Tijeras Punta Redonda</t>
  </si>
  <si>
    <t>44121904-0003</t>
  </si>
  <si>
    <t>Tinta para Sellos Color Verde 7011 28ml</t>
  </si>
  <si>
    <t>44121904-0002</t>
  </si>
  <si>
    <t>Tinta Roll-On Color Azul 60ml</t>
  </si>
  <si>
    <t>44121904-0001</t>
  </si>
  <si>
    <t>Tinta Roll-On Color Rojo 60ml</t>
  </si>
  <si>
    <t>44103103-0065</t>
  </si>
  <si>
    <t>Toner Canon 119</t>
  </si>
  <si>
    <t>44103103-0001</t>
  </si>
  <si>
    <t>Toner HP 662, Negro Inkjet 3545</t>
  </si>
  <si>
    <t>44103103-0002</t>
  </si>
  <si>
    <t>Toner HP 662, Tricolor Inkjet 3545</t>
  </si>
  <si>
    <t>44103103-0058</t>
  </si>
  <si>
    <t>Tóner HP 952 XL (Black)</t>
  </si>
  <si>
    <t>44103103-0055</t>
  </si>
  <si>
    <t>Tóner HP 952 XL (Yellow)</t>
  </si>
  <si>
    <t>44103103-0026</t>
  </si>
  <si>
    <t>Toner HP 981 JM70A Negro</t>
  </si>
  <si>
    <t>44103103-0022</t>
  </si>
  <si>
    <t>Toner HP CB436A</t>
  </si>
  <si>
    <t>44103103-0030</t>
  </si>
  <si>
    <t>Toner HP CE255X</t>
  </si>
  <si>
    <t>44103103-0007</t>
  </si>
  <si>
    <t>Toner HP CE400A, Laserjet 500, M551 DN</t>
  </si>
  <si>
    <t>44103103-0008</t>
  </si>
  <si>
    <t>Toner HP CE400x (BLACK)</t>
  </si>
  <si>
    <t>44103103-0009</t>
  </si>
  <si>
    <t>Tóner HP CE401A (CIAN)</t>
  </si>
  <si>
    <t>44103103-0010</t>
  </si>
  <si>
    <t>Tóner HP CE402A Yellow)</t>
  </si>
  <si>
    <t>44103103-0011</t>
  </si>
  <si>
    <t>Tóner HP CE403A (Magenta)</t>
  </si>
  <si>
    <t>44103103-0017</t>
  </si>
  <si>
    <t>Toner HP CF287A, Laserjet</t>
  </si>
  <si>
    <t>44103103-0004</t>
  </si>
  <si>
    <t>Tóner HP J3M68A (CYAN)</t>
  </si>
  <si>
    <t>44103103-0005</t>
  </si>
  <si>
    <t>Tóner HP J3M69A (MAGENTA)</t>
  </si>
  <si>
    <t>44103103-0021</t>
  </si>
  <si>
    <t>Toner HP Q7553A, Laserjet</t>
  </si>
  <si>
    <t>44103103-0024</t>
  </si>
  <si>
    <t>Toner HP Q7582A</t>
  </si>
  <si>
    <t>44103103-0025</t>
  </si>
  <si>
    <t>Toner HP Q7583A</t>
  </si>
  <si>
    <t>44103103-0023</t>
  </si>
  <si>
    <t>Toner HP Q781A</t>
  </si>
  <si>
    <t>44103103-0015</t>
  </si>
  <si>
    <t>Tóner Magenta HP CF413A</t>
  </si>
  <si>
    <t>44103103-0031</t>
  </si>
  <si>
    <t>Toner Oki 214A10940881 KA</t>
  </si>
  <si>
    <t>44103103-0064</t>
  </si>
  <si>
    <t>Toner Q6000A</t>
  </si>
  <si>
    <t>44103103-0063</t>
  </si>
  <si>
    <t>Toner Q6470A</t>
  </si>
  <si>
    <t>44103103-0014</t>
  </si>
  <si>
    <t>Yellow HP CF312A</t>
  </si>
  <si>
    <t>31161601-0002</t>
  </si>
  <si>
    <t>Yoyos para carnet</t>
  </si>
  <si>
    <t>43211708-0001</t>
  </si>
  <si>
    <t xml:space="preserve">Mouse </t>
  </si>
  <si>
    <t>43202005-0001</t>
  </si>
  <si>
    <t>Memorias USB de 16 GB</t>
  </si>
  <si>
    <t>Inventario por Almacén: DESECHABLE</t>
  </si>
  <si>
    <t>52152105-0001</t>
  </si>
  <si>
    <t>Biberones con Tetera 8onz</t>
  </si>
  <si>
    <t>53131621-0002</t>
  </si>
  <si>
    <t>Cortaúñas para Adulto</t>
  </si>
  <si>
    <t>52151503-0001</t>
  </si>
  <si>
    <t>Cucharas Desechables 25/1</t>
  </si>
  <si>
    <t>47121701-0004</t>
  </si>
  <si>
    <t>Fundas para Basura 34 * 54 5/1</t>
  </si>
  <si>
    <t>53131601-0001</t>
  </si>
  <si>
    <t>Gorros de Baño</t>
  </si>
  <si>
    <t>53102305-0002</t>
  </si>
  <si>
    <t>Pañales Desechables #1</t>
  </si>
  <si>
    <t>53102305-0003</t>
  </si>
  <si>
    <t>Pañales Desechables #2</t>
  </si>
  <si>
    <t>53102305-0005</t>
  </si>
  <si>
    <t>Pañales Desechables #4</t>
  </si>
  <si>
    <t>14111703-0001</t>
  </si>
  <si>
    <t>Papel de Mano en Rollo</t>
  </si>
  <si>
    <t>FARDO 6/1</t>
  </si>
  <si>
    <t>14111704-0003</t>
  </si>
  <si>
    <t>Papel Higiénico para Dispensador de Baño</t>
  </si>
  <si>
    <t>14111705-0004</t>
  </si>
  <si>
    <t>Servilleta de Cocina Absorbente Decorada en Rollo 200 Hojas 13.8 cm</t>
  </si>
  <si>
    <t>53131615-0003</t>
  </si>
  <si>
    <t>Toalla Sanitaria Desodorante</t>
  </si>
  <si>
    <t>CAJA 60/1</t>
  </si>
  <si>
    <t>52151504-0006</t>
  </si>
  <si>
    <t>Vasitos pequeño para Helado</t>
  </si>
  <si>
    <t>52151504-0002</t>
  </si>
  <si>
    <t>Vasos Desechables 3onz 100/1</t>
  </si>
  <si>
    <t>Inventario por Almacén: MEDICAMENTOS</t>
  </si>
  <si>
    <t>Conteo 28/04/2022</t>
  </si>
  <si>
    <t>12162201-0001</t>
  </si>
  <si>
    <t>Cebion Gotas</t>
  </si>
  <si>
    <t>12352104-0001</t>
  </si>
  <si>
    <t>Alcohol Isopropilico al 70%</t>
  </si>
  <si>
    <t>Galon</t>
  </si>
  <si>
    <t>12352112-0001</t>
  </si>
  <si>
    <t>Lidocaina Alfa al 2%</t>
  </si>
  <si>
    <t>13111038-0001</t>
  </si>
  <si>
    <t>Yodo-Polivinilpirrolidona 10%</t>
  </si>
  <si>
    <t>41104019-0001</t>
  </si>
  <si>
    <t>Especulos</t>
  </si>
  <si>
    <t>41115830-0002</t>
  </si>
  <si>
    <t>Jeringuilla 1cc #23</t>
  </si>
  <si>
    <t>42131606-0003</t>
  </si>
  <si>
    <t xml:space="preserve">Rollo de Papel para Camilla 18*125 </t>
  </si>
  <si>
    <t>42131606-0005</t>
  </si>
  <si>
    <t xml:space="preserve">Latex (Guantes de Examen) </t>
  </si>
  <si>
    <t>42131606-0006</t>
  </si>
  <si>
    <t xml:space="preserve">Brazaletes de Identificacion Azul </t>
  </si>
  <si>
    <t>42131606-0007</t>
  </si>
  <si>
    <t>Brazalates de Identificacion Rosado</t>
  </si>
  <si>
    <t>42131606-0009</t>
  </si>
  <si>
    <t>Mascarillas quirúrgicas para niños</t>
  </si>
  <si>
    <t>CAJA 30/1</t>
  </si>
  <si>
    <t>42131606-0012</t>
  </si>
  <si>
    <t xml:space="preserve">Mascarilla KN95 </t>
  </si>
  <si>
    <t>42131606-0014</t>
  </si>
  <si>
    <t>Mascarillas quirúrgicas para adultos</t>
  </si>
  <si>
    <t>42142609-0002</t>
  </si>
  <si>
    <t xml:space="preserve">Jeringuilla 10cc </t>
  </si>
  <si>
    <t>42142609-0003</t>
  </si>
  <si>
    <t xml:space="preserve">Jeringuilla 5cc </t>
  </si>
  <si>
    <t>42142609-0004</t>
  </si>
  <si>
    <t xml:space="preserve">Jeringuilla 3cc </t>
  </si>
  <si>
    <t>42172102-0001</t>
  </si>
  <si>
    <t xml:space="preserve">Ambú Pediatrico </t>
  </si>
  <si>
    <t>42181803-0001</t>
  </si>
  <si>
    <t>Oximetro</t>
  </si>
  <si>
    <t>42182201-0001</t>
  </si>
  <si>
    <t>Termómetro Digital Infrarojo</t>
  </si>
  <si>
    <t>42182602-0001</t>
  </si>
  <si>
    <t xml:space="preserve">Lampara de Cuello de Ganso </t>
  </si>
  <si>
    <t>42271802-0003</t>
  </si>
  <si>
    <t xml:space="preserve">Mascarillas para Nebulizar Adultos </t>
  </si>
  <si>
    <t>42295459-0001</t>
  </si>
  <si>
    <t xml:space="preserve">Dispensadores de Gel Alcoholizado </t>
  </si>
  <si>
    <t>42311511-0003</t>
  </si>
  <si>
    <t xml:space="preserve">Gasa Estéril 4*4 </t>
  </si>
  <si>
    <t>42311511-0004</t>
  </si>
  <si>
    <t xml:space="preserve">Gasa Planchada </t>
  </si>
  <si>
    <t>42311511-0005</t>
  </si>
  <si>
    <t xml:space="preserve">Nexcare Opticlude - Parches Oftalmológicos </t>
  </si>
  <si>
    <t>42311511-0006</t>
  </si>
  <si>
    <t xml:space="preserve">Vendas elásticas 4*4 </t>
  </si>
  <si>
    <t>42311511-0007</t>
  </si>
  <si>
    <t xml:space="preserve">Vendas Elásticas 2*2 </t>
  </si>
  <si>
    <t>46181803-0001</t>
  </si>
  <si>
    <t>Viseras de protecion</t>
  </si>
  <si>
    <t>5104-0001</t>
  </si>
  <si>
    <t>Diclofenac gel 30 g</t>
  </si>
  <si>
    <t>Tubo</t>
  </si>
  <si>
    <t>51101507-0014</t>
  </si>
  <si>
    <t>Diclofenac Sódico supositorio 12.5 mg</t>
  </si>
  <si>
    <t>51101507-0032</t>
  </si>
  <si>
    <t>Flumicil Jarabe 120ml</t>
  </si>
  <si>
    <t>51101507-0033</t>
  </si>
  <si>
    <t>Ceterizina Jarabe 60ml</t>
  </si>
  <si>
    <t>51101508-0002</t>
  </si>
  <si>
    <t>Levofloxacina inyectable 5%</t>
  </si>
  <si>
    <t>51101511-0006</t>
  </si>
  <si>
    <t>Amoxicilina + Acido Clavulanico Suspension 70ml</t>
  </si>
  <si>
    <t>51101522-0001</t>
  </si>
  <si>
    <t xml:space="preserve">Claritromicina Sup. Frasco 60 Ml </t>
  </si>
  <si>
    <t>51101542-0003</t>
  </si>
  <si>
    <t xml:space="preserve">Sophixin-DX (Ungüento) </t>
  </si>
  <si>
    <t>51101542-0004</t>
  </si>
  <si>
    <t>Ciprofloxacina en dextrosa 5%</t>
  </si>
  <si>
    <t>51101554-0001</t>
  </si>
  <si>
    <t xml:space="preserve">Ceftrioxona </t>
  </si>
  <si>
    <t>51101572-0002</t>
  </si>
  <si>
    <t>Azitromicina capsula 500 mg</t>
  </si>
  <si>
    <t>51101625-0001</t>
  </si>
  <si>
    <t>Aminosidina Jarabe 125 ml</t>
  </si>
  <si>
    <t>51101715-0001</t>
  </si>
  <si>
    <t>Albendazol 400mg Suspensión</t>
  </si>
  <si>
    <t>51101715-0004</t>
  </si>
  <si>
    <t>Permetrina shampoo</t>
  </si>
  <si>
    <t>51101715-0005</t>
  </si>
  <si>
    <t>Permetrina crema</t>
  </si>
  <si>
    <t>51101715-0006</t>
  </si>
  <si>
    <t>Permetrina lociòn</t>
  </si>
  <si>
    <t>51101715-0009</t>
  </si>
  <si>
    <t>Lidclean Shampoo</t>
  </si>
  <si>
    <t>51101805-0007</t>
  </si>
  <si>
    <t>Clotrimazol Crema</t>
  </si>
  <si>
    <t>51101809-0004</t>
  </si>
  <si>
    <t>Griseofulvina Tabletas 500mg</t>
  </si>
  <si>
    <t>51101811-0003</t>
  </si>
  <si>
    <t>Ketoconazol Crema</t>
  </si>
  <si>
    <t>51102301-0006</t>
  </si>
  <si>
    <t>Epigen spray</t>
  </si>
  <si>
    <t>51102301-0007</t>
  </si>
  <si>
    <t>Aciclovir Tabletas 400mg</t>
  </si>
  <si>
    <t>51102707-0010</t>
  </si>
  <si>
    <t xml:space="preserve">B33 Jabon </t>
  </si>
  <si>
    <t>51102710-0001</t>
  </si>
  <si>
    <t>Gel antibacterial a base de alcohol</t>
  </si>
  <si>
    <t>51102710-0002</t>
  </si>
  <si>
    <t>Gel Antibacterial Manitas Limpias 32 onz</t>
  </si>
  <si>
    <t>51102710-0003</t>
  </si>
  <si>
    <t>Toallas humedas de limpieza hospitalaria</t>
  </si>
  <si>
    <t>CUBETA</t>
  </si>
  <si>
    <t>51102713-0001</t>
  </si>
  <si>
    <t>Botiquines de Emergencia</t>
  </si>
  <si>
    <t>51121904-0001</t>
  </si>
  <si>
    <t>Nifedipina 10 mg</t>
  </si>
  <si>
    <t>51131501-0001</t>
  </si>
  <si>
    <t>Acido Folico Jarabe</t>
  </si>
  <si>
    <t>51131501-0002</t>
  </si>
  <si>
    <t xml:space="preserve">Acido Folico Tableta 5 Mg </t>
  </si>
  <si>
    <t>51141513-0001</t>
  </si>
  <si>
    <t>Gabapenita Tabletas 600mg</t>
  </si>
  <si>
    <t>51141513-0003</t>
  </si>
  <si>
    <t xml:space="preserve">Carbamazepina (Tegretol C-R) + 200 mg 50/1 </t>
  </si>
  <si>
    <t>51141518-0003</t>
  </si>
  <si>
    <t xml:space="preserve">Leviteracetan 500mg Tabletas (Keppra) </t>
  </si>
  <si>
    <t>51141518-0004</t>
  </si>
  <si>
    <t xml:space="preserve">Leviteracetan 1000mg Tabletas </t>
  </si>
  <si>
    <t>51141528-0001</t>
  </si>
  <si>
    <t xml:space="preserve">Topiramato 25 mg (Topamax) Tabletas </t>
  </si>
  <si>
    <t>51141528-0002</t>
  </si>
  <si>
    <t xml:space="preserve">Topiramato 100 mg (Topamax) Tabletas  </t>
  </si>
  <si>
    <t>51141530-0004</t>
  </si>
  <si>
    <t>Valproato de Magnesio 100ML</t>
  </si>
  <si>
    <t>51141531-0001</t>
  </si>
  <si>
    <t xml:space="preserve">Valproato Sodico 200 mg/ ml (Valpakine) Jarabe </t>
  </si>
  <si>
    <t>51141531-0003</t>
  </si>
  <si>
    <t>Divalproato Acido de Sodio 500 Tabl</t>
  </si>
  <si>
    <t>51141531-0008</t>
  </si>
  <si>
    <t>Acido Valporico 250mg E-R Tabletas</t>
  </si>
  <si>
    <t>51141619-0002</t>
  </si>
  <si>
    <t xml:space="preserve">Clorhidrato de Sertralina 50 mg (Serolux) </t>
  </si>
  <si>
    <t>51141621-0002</t>
  </si>
  <si>
    <t>Clorhidrato de Imipramina 25 mg (Clo-Prim)</t>
  </si>
  <si>
    <t>51141701-0001</t>
  </si>
  <si>
    <t xml:space="preserve">Flufenazina Decanoato 2ml ampollas </t>
  </si>
  <si>
    <t>51141702-0003</t>
  </si>
  <si>
    <t>Haloperidol Gotas (Feltran) 15 ml</t>
  </si>
  <si>
    <t>51141703-0005</t>
  </si>
  <si>
    <t xml:space="preserve">Olanzapina 5mg </t>
  </si>
  <si>
    <t>51141703-0007</t>
  </si>
  <si>
    <t>Olanzapina 10 MG</t>
  </si>
  <si>
    <t>51141704-0002</t>
  </si>
  <si>
    <t xml:space="preserve">Risperidona Gotas </t>
  </si>
  <si>
    <t>51141714-0001</t>
  </si>
  <si>
    <t xml:space="preserve">Piracetam 240 ml Jarabe </t>
  </si>
  <si>
    <t>51141715-0002</t>
  </si>
  <si>
    <t xml:space="preserve">Clozapina 100 mg (Zuclo P) Tabletas </t>
  </si>
  <si>
    <t>51141715-0004</t>
  </si>
  <si>
    <t>Clozadel 100 mg</t>
  </si>
  <si>
    <t>51141722-0001</t>
  </si>
  <si>
    <t xml:space="preserve">Fumarato de Quetiapina 100mg (Serenil) Cajas 30/1 </t>
  </si>
  <si>
    <t>51141722-0002</t>
  </si>
  <si>
    <t>Fumarato de Quetiapina 200mg (Serenil) Cajas 30/1</t>
  </si>
  <si>
    <t>51141722-0003</t>
  </si>
  <si>
    <t xml:space="preserve">Fumarato de Quetiapina 25mg (Serenil) Cajas 30/1 </t>
  </si>
  <si>
    <t>51141722-0004</t>
  </si>
  <si>
    <t xml:space="preserve">Fumarato de Quetiapina 300mg (Serenil) Cajas 30/1  </t>
  </si>
  <si>
    <t>51141913-0002</t>
  </si>
  <si>
    <t xml:space="preserve">Clorpromazina 100 mg Tabletas </t>
  </si>
  <si>
    <t>51141913-0003</t>
  </si>
  <si>
    <t>Clorpromazina 200 mg Tabletas</t>
  </si>
  <si>
    <t>51142001-0002</t>
  </si>
  <si>
    <t>Acetaminofen 500mg tabletas</t>
  </si>
  <si>
    <t>51142001-0003</t>
  </si>
  <si>
    <t xml:space="preserve">Acetaminofen Supositorios </t>
  </si>
  <si>
    <t>51142001-0004</t>
  </si>
  <si>
    <t>Acetaminofen Jarabe 120ml</t>
  </si>
  <si>
    <t>51142016-0001</t>
  </si>
  <si>
    <t>Garwell tabletas</t>
  </si>
  <si>
    <t>51142104-0005</t>
  </si>
  <si>
    <t>Diclofenac Sodio Tableta 50 Mg</t>
  </si>
  <si>
    <t>51142104-0006</t>
  </si>
  <si>
    <t xml:space="preserve">Diclofenac Sodico Ampolla 75mg/3ml </t>
  </si>
  <si>
    <t>51142104-0008</t>
  </si>
  <si>
    <t>Diclofenac jarabe 60ml Tabletas</t>
  </si>
  <si>
    <t>51142106-0003</t>
  </si>
  <si>
    <t>Ibuprofen Suspensión 120 ML</t>
  </si>
  <si>
    <t>51142148-0002</t>
  </si>
  <si>
    <t>Toptear P</t>
  </si>
  <si>
    <t>51151604-0001</t>
  </si>
  <si>
    <t>Tryhexfenidil 5mg (Tremol) Tabletas</t>
  </si>
  <si>
    <t>51161508-0005</t>
  </si>
  <si>
    <t>Salbutamol solucion oara nebulizar 10ml</t>
  </si>
  <si>
    <t>51161606-0001</t>
  </si>
  <si>
    <t xml:space="preserve">Loratadina 60 ml Jarabe </t>
  </si>
  <si>
    <t>51161606-0002</t>
  </si>
  <si>
    <t>Aleatel gotas 100mg 30ml</t>
  </si>
  <si>
    <t>51161615-0002</t>
  </si>
  <si>
    <t xml:space="preserve">Cetirizina Jarabe 60 mg   </t>
  </si>
  <si>
    <t>51161620-0005</t>
  </si>
  <si>
    <t>Difenhidramina Ampolla</t>
  </si>
  <si>
    <t>51161620-0007</t>
  </si>
  <si>
    <t>Difenhidramina Tabletas 25mg</t>
  </si>
  <si>
    <t>51161627-0001</t>
  </si>
  <si>
    <t>Resfridol Te Antigripal</t>
  </si>
  <si>
    <t>51161639-0004</t>
  </si>
  <si>
    <t>Olof Gotas</t>
  </si>
  <si>
    <t>51161703-0001</t>
  </si>
  <si>
    <t xml:space="preserve">Budesodine para nebulizar Bulbo (Pulmicort)  </t>
  </si>
  <si>
    <t>51161811-0005</t>
  </si>
  <si>
    <t xml:space="preserve">Ambroxol Jarabe 120 ml   </t>
  </si>
  <si>
    <t>51161901-0003</t>
  </si>
  <si>
    <t>Sales de rehidratacion oral</t>
  </si>
  <si>
    <t>CAJA 25/1</t>
  </si>
  <si>
    <t>51171504-0002</t>
  </si>
  <si>
    <t>Milpax Solucion</t>
  </si>
  <si>
    <t>51171704-0001</t>
  </si>
  <si>
    <t>Nitazoxanida Suspensión</t>
  </si>
  <si>
    <t>51171709-0001</t>
  </si>
  <si>
    <t xml:space="preserve">Levadura Saccharomyces Boulardii (Pediaflora) </t>
  </si>
  <si>
    <t>51171806-0003</t>
  </si>
  <si>
    <t xml:space="preserve">Motillum Jarabe 120 ml </t>
  </si>
  <si>
    <t>51171909-0003</t>
  </si>
  <si>
    <t xml:space="preserve">Omeprazol Capsula 20 Mg </t>
  </si>
  <si>
    <t>51181708-0001</t>
  </si>
  <si>
    <t xml:space="preserve">Prednisolona Suspension 60 ml </t>
  </si>
  <si>
    <t>51191602-0003</t>
  </si>
  <si>
    <t xml:space="preserve">Bromuro de Ipatropium Ampolla  </t>
  </si>
  <si>
    <t>51191905-0012</t>
  </si>
  <si>
    <t xml:space="preserve">Complejo Vitaminado (Bio-vit) Gotas </t>
  </si>
  <si>
    <t>51191905-0014</t>
  </si>
  <si>
    <t xml:space="preserve">Vitamina C Tabletas </t>
  </si>
  <si>
    <t>51191905-0033</t>
  </si>
  <si>
    <t xml:space="preserve">Oftavita </t>
  </si>
  <si>
    <t>51212013-0001</t>
  </si>
  <si>
    <t>Hereda Helix Jarabe (Abrilar) 100ml</t>
  </si>
  <si>
    <t>51241205-0003</t>
  </si>
  <si>
    <t>Oxina plus frasco 120ml</t>
  </si>
  <si>
    <t>51241301-0001</t>
  </si>
  <si>
    <t>Alucal sobre</t>
  </si>
  <si>
    <t>51101511-0003</t>
  </si>
  <si>
    <t>Amoxicilina + Acido Clavulanico Capsula</t>
  </si>
  <si>
    <t>CAJA 80/1</t>
  </si>
  <si>
    <t>51241225-0001</t>
  </si>
  <si>
    <t>Desitin Crema</t>
  </si>
  <si>
    <t>47131805-0014</t>
  </si>
  <si>
    <t>Jabon de Avena pasta 110gm</t>
  </si>
  <si>
    <t>53131608-0003</t>
  </si>
  <si>
    <t>Jabon de Castilla</t>
  </si>
  <si>
    <t>51142106-0002</t>
  </si>
  <si>
    <t>Ibuprofen 400mg</t>
  </si>
  <si>
    <t>Inventario por Almacén: ACABADOS TEXTILES</t>
  </si>
  <si>
    <t>53102303-0002</t>
  </si>
  <si>
    <t xml:space="preserve"> Panties edtampados diferentes size</t>
  </si>
  <si>
    <t>55121715-0003</t>
  </si>
  <si>
    <t xml:space="preserve">Bandera Nacionales (4*6) en Nylon e Impermeable </t>
  </si>
  <si>
    <t>53102304-0001</t>
  </si>
  <si>
    <t xml:space="preserve">Brasier </t>
  </si>
  <si>
    <t>53111803-0002</t>
  </si>
  <si>
    <t>Calisos unisex diferentes size y colores</t>
  </si>
  <si>
    <t>53101601-0006</t>
  </si>
  <si>
    <t>Camisa escolar Azul #10</t>
  </si>
  <si>
    <t>53101601-0008</t>
  </si>
  <si>
    <t>Camisa escolar Azul #12</t>
  </si>
  <si>
    <t>53101601-0007</t>
  </si>
  <si>
    <t>Camisa escolar Azul #14</t>
  </si>
  <si>
    <t>53101601-0005</t>
  </si>
  <si>
    <t>Camisa escolar Azul #18</t>
  </si>
  <si>
    <t>53101601-0002</t>
  </si>
  <si>
    <t>Camisa escolar Azul #6</t>
  </si>
  <si>
    <t>53101601-0003</t>
  </si>
  <si>
    <t>Camisa escolar Azul #8</t>
  </si>
  <si>
    <t>53101601-0004</t>
  </si>
  <si>
    <t>Camisa escolar Azul #9</t>
  </si>
  <si>
    <t>53103001-0038</t>
  </si>
  <si>
    <t>Camisas  Blanca Manga Corta Coraltrave</t>
  </si>
  <si>
    <t>53103001-0034</t>
  </si>
  <si>
    <t>Camisas Manga Corta  de Mujer Promocional</t>
  </si>
  <si>
    <t>10191705-0001</t>
  </si>
  <si>
    <t>Cordón de Tela para Serigrafiado</t>
  </si>
  <si>
    <t>53111601-0001</t>
  </si>
  <si>
    <t>Cordones para tenis y zapatos</t>
  </si>
  <si>
    <t>52121504-0001</t>
  </si>
  <si>
    <t>Cubre Colchon para Cunas</t>
  </si>
  <si>
    <t>ENTERIZOS DE BEBE CON LOGO CONANI</t>
  </si>
  <si>
    <t>53103001-0039</t>
  </si>
  <si>
    <t>Falda  Promocional Azul</t>
  </si>
  <si>
    <t>53102301-0001</t>
  </si>
  <si>
    <t xml:space="preserve">Franelas blancas sin mangas </t>
  </si>
  <si>
    <t>53103001-0029</t>
  </si>
  <si>
    <t>Franelas para Mujer con Logo Orange</t>
  </si>
  <si>
    <t>53103001-0030</t>
  </si>
  <si>
    <t>Franelas Unisex con Logo Orange</t>
  </si>
  <si>
    <t>53102402-0009</t>
  </si>
  <si>
    <t>Medias Caki #10</t>
  </si>
  <si>
    <t>53102402-0006</t>
  </si>
  <si>
    <t>Medias Caki #5</t>
  </si>
  <si>
    <t>53102402-0005</t>
  </si>
  <si>
    <t>Medias Caki #6</t>
  </si>
  <si>
    <t>53102402-0004</t>
  </si>
  <si>
    <t>Medias Caki #7</t>
  </si>
  <si>
    <t>53102402-0015</t>
  </si>
  <si>
    <t>Medias deportivas azul #6</t>
  </si>
  <si>
    <t>53102402-0016</t>
  </si>
  <si>
    <t>Medias deportivas azul #8</t>
  </si>
  <si>
    <t>53102402-0014</t>
  </si>
  <si>
    <t>Medias deportivas blancas #6</t>
  </si>
  <si>
    <t>53102402-0013</t>
  </si>
  <si>
    <t>Medias deportivas blancas #7</t>
  </si>
  <si>
    <t>53102402-0012</t>
  </si>
  <si>
    <t>Medias deportivas blancas #9</t>
  </si>
  <si>
    <t>53102402-0010</t>
  </si>
  <si>
    <t>Medias deportivas negras #7</t>
  </si>
  <si>
    <t>53102402-0011</t>
  </si>
  <si>
    <t>Medias deportivas negras #8</t>
  </si>
  <si>
    <t>MOSQUITEROS PARA CUNA</t>
  </si>
  <si>
    <t>MOSQUITEROS PARA CUNA TIPO CORTINA</t>
  </si>
  <si>
    <t>MOSQUITEROS ELASTICO PARA CUNA</t>
  </si>
  <si>
    <t>53101501-0013</t>
  </si>
  <si>
    <t>Pantalon deportivo corto  azul #6</t>
  </si>
  <si>
    <t>53101501-0018</t>
  </si>
  <si>
    <t>Pantalon deportivo corto azul #2</t>
  </si>
  <si>
    <t>53101501-0017</t>
  </si>
  <si>
    <t>Pantalon deportivo corto azul #8</t>
  </si>
  <si>
    <t>53101501-0020</t>
  </si>
  <si>
    <t>Pantalon deportivo corto rojo #14</t>
  </si>
  <si>
    <t>53101501-0021</t>
  </si>
  <si>
    <t>Pantalon deportivo corto rojo #2</t>
  </si>
  <si>
    <t>53101501-0022</t>
  </si>
  <si>
    <t>Pantalon deportivo corto rojo #4</t>
  </si>
  <si>
    <t>53101501-0014</t>
  </si>
  <si>
    <t>Pantalon deportivo largo  azul #4</t>
  </si>
  <si>
    <t>53101501-0008</t>
  </si>
  <si>
    <t>Pantalon deportivo largo #2</t>
  </si>
  <si>
    <t>53101501-0007</t>
  </si>
  <si>
    <t>Pantalon deportivo largo #4</t>
  </si>
  <si>
    <t>53101501-0006</t>
  </si>
  <si>
    <t>Pantalon deportivo largo #6</t>
  </si>
  <si>
    <t>53101501-0009</t>
  </si>
  <si>
    <t>Pantalon deportivo largo #8</t>
  </si>
  <si>
    <t>53101501-0033</t>
  </si>
  <si>
    <t>Pantalon Kaki largo #1</t>
  </si>
  <si>
    <t>53101501-0027</t>
  </si>
  <si>
    <t>Pantalon Kaki largo #10</t>
  </si>
  <si>
    <t>53101501-0028</t>
  </si>
  <si>
    <t>Pantalon Kaki largo #12</t>
  </si>
  <si>
    <t>53101501-0035</t>
  </si>
  <si>
    <t>Pantalon Kaki largo #13</t>
  </si>
  <si>
    <t>53101501-0024</t>
  </si>
  <si>
    <t>Pantalon Kaki largo #2</t>
  </si>
  <si>
    <t>53101501-0034</t>
  </si>
  <si>
    <t>Pantalon Kaki largo #20</t>
  </si>
  <si>
    <t>53101501-0036</t>
  </si>
  <si>
    <t>Pantalon Kaki largo #22</t>
  </si>
  <si>
    <t>53101501-0039</t>
  </si>
  <si>
    <t>Pantalon Kaki largo #28</t>
  </si>
  <si>
    <t>53101501-0038</t>
  </si>
  <si>
    <t>Pantalon Kaki largo #29</t>
  </si>
  <si>
    <t>53101501-0031</t>
  </si>
  <si>
    <t>Pantalon Kaki largo #34</t>
  </si>
  <si>
    <t>53101501-0023</t>
  </si>
  <si>
    <t>Pantalon Kaki largo #4</t>
  </si>
  <si>
    <t>53101501-0037</t>
  </si>
  <si>
    <t>Pantalon Kaki largo #5</t>
  </si>
  <si>
    <t>53101501-0029</t>
  </si>
  <si>
    <t>Pantalon Kaki largo #6</t>
  </si>
  <si>
    <t>53101501-0026</t>
  </si>
  <si>
    <t>Pantalon Kaki largo #8</t>
  </si>
  <si>
    <t>53102303-0006</t>
  </si>
  <si>
    <t>Pantaloncillos niños #10</t>
  </si>
  <si>
    <t>53102303-0007</t>
  </si>
  <si>
    <t>Pantaloncillos niños #2</t>
  </si>
  <si>
    <t>53102303-0003</t>
  </si>
  <si>
    <t>Pantaloncillos niños #4</t>
  </si>
  <si>
    <t>53102303-0004</t>
  </si>
  <si>
    <t>Pantaloncillos niños #6</t>
  </si>
  <si>
    <t>53102303-0005</t>
  </si>
  <si>
    <t>Pantaloncillos niños #8</t>
  </si>
  <si>
    <t>53103001-0035</t>
  </si>
  <si>
    <t>Pantalones Azul Largo Promocional Travel</t>
  </si>
  <si>
    <t>53103001-0036</t>
  </si>
  <si>
    <t>Pantalones Azules  Corto Promocional Travel</t>
  </si>
  <si>
    <t>53101501-0001</t>
  </si>
  <si>
    <t xml:space="preserve">Pantalones Deportivos Largo de Algodòn (Varios) </t>
  </si>
  <si>
    <t>53102303-0008</t>
  </si>
  <si>
    <t>Panties #4</t>
  </si>
  <si>
    <t>53102303-0009</t>
  </si>
  <si>
    <t>Panties #6</t>
  </si>
  <si>
    <t>Pañoletas colores varios</t>
  </si>
  <si>
    <t>53102601-0003</t>
  </si>
  <si>
    <t>Pijamas de Adolecentes mascilino XL</t>
  </si>
  <si>
    <t>53102601-0002</t>
  </si>
  <si>
    <t>Pijamas para Adolescente masculino L</t>
  </si>
  <si>
    <t>53103001-0033</t>
  </si>
  <si>
    <t>Polo T- Shirt Manga Corta Promocional</t>
  </si>
  <si>
    <t>53103001-0037</t>
  </si>
  <si>
    <t>Polo T-Shirt Promocional Blanco con Cuellos Azul</t>
  </si>
  <si>
    <t>53103001-0051</t>
  </si>
  <si>
    <t>Poloshirt bordado blano Junta Local #L</t>
  </si>
  <si>
    <t>50103001-0050</t>
  </si>
  <si>
    <t>Poloshirt bordado blano Junta Local #M</t>
  </si>
  <si>
    <t>53103001-0049</t>
  </si>
  <si>
    <t>Poloshirt bordado blano Junta Local #S</t>
  </si>
  <si>
    <t>50103001-0052</t>
  </si>
  <si>
    <t>Poloshirt bordado blano Junta Local #XL</t>
  </si>
  <si>
    <t>53103001-0063</t>
  </si>
  <si>
    <t>Poloshirt escolar amarillo  #10</t>
  </si>
  <si>
    <t>53103001-0066</t>
  </si>
  <si>
    <t>Poloshirt escolar amarillo #12</t>
  </si>
  <si>
    <t>53103001-0067</t>
  </si>
  <si>
    <t>Poloshirt escolar amarillo #14</t>
  </si>
  <si>
    <t>53103001-0064</t>
  </si>
  <si>
    <t>Poloshirt escolar amarillo #16</t>
  </si>
  <si>
    <t>53103001-0069</t>
  </si>
  <si>
    <t>Poloshirt escolar amarillo #4</t>
  </si>
  <si>
    <t>53103001-0065</t>
  </si>
  <si>
    <t>Poloshirt escolar amarillo #6</t>
  </si>
  <si>
    <t>53103001-0068</t>
  </si>
  <si>
    <t>Poloshirt escolar amarillo #8</t>
  </si>
  <si>
    <t>53103001-0070</t>
  </si>
  <si>
    <t>Poloshirt escolar amarillo #M</t>
  </si>
  <si>
    <t>53103001-0071</t>
  </si>
  <si>
    <t>Poloshirt escolar amarillo #S</t>
  </si>
  <si>
    <t>53103001-0053</t>
  </si>
  <si>
    <t>Poloshirt escolar azul jade #12</t>
  </si>
  <si>
    <t>53103001-0058</t>
  </si>
  <si>
    <t>Poloshirt escolar azul jade #14</t>
  </si>
  <si>
    <t>53103001-0054</t>
  </si>
  <si>
    <t>Poloshirt escolar azul jade #6</t>
  </si>
  <si>
    <t>53103001-0055</t>
  </si>
  <si>
    <t>Poloshirt escolar azul jade #L</t>
  </si>
  <si>
    <t>53103001-0056</t>
  </si>
  <si>
    <t>Poloshirt escolar azul jade #M</t>
  </si>
  <si>
    <t>53103001-0057</t>
  </si>
  <si>
    <t>Poloshirt escolar azul jade #S</t>
  </si>
  <si>
    <t>53103001-0076</t>
  </si>
  <si>
    <t>Poloshirt escolar azul oscuro #10</t>
  </si>
  <si>
    <t>53103001-0072</t>
  </si>
  <si>
    <t>Poloshirt escolar azul oscuro #12</t>
  </si>
  <si>
    <t>53103001-0078</t>
  </si>
  <si>
    <t>Poloshirt escolar azul oscuro #14</t>
  </si>
  <si>
    <t>53103001-0074</t>
  </si>
  <si>
    <t>Poloshirt escolar azul oscuro #16</t>
  </si>
  <si>
    <t>53103001-0073</t>
  </si>
  <si>
    <t>Poloshirt escolar azul oscuro #18</t>
  </si>
  <si>
    <t>53103001-0082</t>
  </si>
  <si>
    <t>Poloshirt escolar azul oscuro #2</t>
  </si>
  <si>
    <t>53103001-0075</t>
  </si>
  <si>
    <t>Poloshirt escolar azul oscuro #20</t>
  </si>
  <si>
    <t>53103001-0081</t>
  </si>
  <si>
    <t>Poloshirt escolar azul oscuro #4</t>
  </si>
  <si>
    <t>53103001-0080</t>
  </si>
  <si>
    <t>Poloshirt escolar azul oscuro #6</t>
  </si>
  <si>
    <t>53103001-0077</t>
  </si>
  <si>
    <t>Poloshirt escolar azul oscuro #8</t>
  </si>
  <si>
    <t>53103001-0079</t>
  </si>
  <si>
    <t>Poloshirt escolar azul oscuro #XL</t>
  </si>
  <si>
    <t>53103001-0062</t>
  </si>
  <si>
    <t>Poloshirt escolar rojo vino #10</t>
  </si>
  <si>
    <t>53103001-0059</t>
  </si>
  <si>
    <t>Poloshirt escolar rojo vino #4</t>
  </si>
  <si>
    <t>53103001-0083</t>
  </si>
  <si>
    <t>Poloshirt escolar rojo vino #6</t>
  </si>
  <si>
    <t>53103001-0061</t>
  </si>
  <si>
    <t>Poloshirt escolar rojo vino #8</t>
  </si>
  <si>
    <t>PRPTECTOR DE CUNA</t>
  </si>
  <si>
    <t>53102303-0001</t>
  </si>
  <si>
    <t>Ropa Interior para Niños (calzoncillos)</t>
  </si>
  <si>
    <t>Ropa para niños, adolescentes y adultos donada</t>
  </si>
  <si>
    <t>53111803-0001</t>
  </si>
  <si>
    <t>Sandalias Tipo Crocs</t>
  </si>
  <si>
    <t>53103001-0028</t>
  </si>
  <si>
    <t>T- Shirt Manga Corta  Mujer Logo Orange</t>
  </si>
  <si>
    <t>53103001-0027</t>
  </si>
  <si>
    <t>T- Shirt Manga Corta Unisex Logo Orange</t>
  </si>
  <si>
    <t>53103001-0032</t>
  </si>
  <si>
    <t>T- Shirt Negro Manga Corta Unisex</t>
  </si>
  <si>
    <t>52121701-0002</t>
  </si>
  <si>
    <t>Toallas 150cm x 100cm</t>
  </si>
  <si>
    <t>53103001-0047</t>
  </si>
  <si>
    <t>T-shirt color blanco #10</t>
  </si>
  <si>
    <t>53103001-0042</t>
  </si>
  <si>
    <t>T-shirt color blanco #12</t>
  </si>
  <si>
    <t>53103001-0043</t>
  </si>
  <si>
    <t>T-shirt color blanco #14</t>
  </si>
  <si>
    <t>53103001-0040</t>
  </si>
  <si>
    <t>T-shirt color blanco #16</t>
  </si>
  <si>
    <t>53103001-0048</t>
  </si>
  <si>
    <t>T-shirt color blanco #18</t>
  </si>
  <si>
    <t>53103001-0041</t>
  </si>
  <si>
    <t>T-shirt color blanco #2</t>
  </si>
  <si>
    <t>53103001-0046</t>
  </si>
  <si>
    <t>T-shirt color blanco #4</t>
  </si>
  <si>
    <t>53103001-0044</t>
  </si>
  <si>
    <t>T-shirt color blanco #6</t>
  </si>
  <si>
    <t>53103001-0045</t>
  </si>
  <si>
    <t>T-shirt color blanco #8</t>
  </si>
  <si>
    <t>53103001-0031</t>
  </si>
  <si>
    <t>T-Shirt Manga Larga Unisex con Logo Orange</t>
  </si>
  <si>
    <t>TSHIRT #8 VERDE CONANI</t>
  </si>
  <si>
    <t>53111603-0002</t>
  </si>
  <si>
    <t>Zapatos femeninos</t>
  </si>
  <si>
    <t>53111603-0001</t>
  </si>
  <si>
    <t>Zapatos masculinos</t>
  </si>
  <si>
    <t>53103001-0023</t>
  </si>
  <si>
    <t>T-shirt color blanco Talla S</t>
  </si>
  <si>
    <t>Inventario por Almacén: UTILES VARIOS</t>
  </si>
  <si>
    <t>31231313-0003</t>
  </si>
  <si>
    <t>Adaptador Hembra de 1/2 PVC</t>
  </si>
  <si>
    <t>40142314-0001</t>
  </si>
  <si>
    <t>Adaptadores 3/4" PVC</t>
  </si>
  <si>
    <t>31211803-0004</t>
  </si>
  <si>
    <t>Aguarras</t>
  </si>
  <si>
    <t>26121538-0012</t>
  </si>
  <si>
    <t>Alambre  Duplex de Vinil calibre 10/3</t>
  </si>
  <si>
    <t>PIES</t>
  </si>
  <si>
    <t>26121538-0014</t>
  </si>
  <si>
    <t>Alambre 12 1/2de Goma</t>
  </si>
  <si>
    <t>26121538-0013</t>
  </si>
  <si>
    <t>Alambre Mensajero de 1/4 de Acero</t>
  </si>
  <si>
    <t>26121538-0002</t>
  </si>
  <si>
    <t>Alambre No.12 color negro</t>
  </si>
  <si>
    <t>26121538-0003</t>
  </si>
  <si>
    <t>Alambre No.12 color rojo</t>
  </si>
  <si>
    <t>26121538-0008</t>
  </si>
  <si>
    <t>Alambre Vinil de dos Colores No.10 Americano</t>
  </si>
  <si>
    <t>60141008-0020</t>
  </si>
  <si>
    <t>Alfombra Educativa Grande +3 años</t>
  </si>
  <si>
    <t>27112106-0003</t>
  </si>
  <si>
    <t>Alicate Linero #9 Dielectrico</t>
  </si>
  <si>
    <t>27112802-0003</t>
  </si>
  <si>
    <t>Angular para plafón en L</t>
  </si>
  <si>
    <t>39101601-0008</t>
  </si>
  <si>
    <t>Aplique de Pared Inoxidable No.LG11099B1</t>
  </si>
  <si>
    <t>26111704-0002</t>
  </si>
  <si>
    <t>Arrancador de Vehiculos (12V)</t>
  </si>
  <si>
    <t>49161608-0001</t>
  </si>
  <si>
    <t>Balon de Volibol de Piel</t>
  </si>
  <si>
    <t>30101605-0002</t>
  </si>
  <si>
    <t>Barra de hierro cuadrada de 1/2"</t>
  </si>
  <si>
    <t>26111703-0003</t>
  </si>
  <si>
    <t>Bateria 17/12</t>
  </si>
  <si>
    <t>26111707-0002</t>
  </si>
  <si>
    <t>Baterias 13-12 (Caja de 24)</t>
  </si>
  <si>
    <t>31162403-0001</t>
  </si>
  <si>
    <t>Bisagras para puertas de baño</t>
  </si>
  <si>
    <t>40151510-0003</t>
  </si>
  <si>
    <t xml:space="preserve">Bomba Centrifuga </t>
  </si>
  <si>
    <t>39101601-0007</t>
  </si>
  <si>
    <t>Bombilla MR 11</t>
  </si>
  <si>
    <t>39101601-0001</t>
  </si>
  <si>
    <t>Bombilla MR 16</t>
  </si>
  <si>
    <t>39101601-0002</t>
  </si>
  <si>
    <t>Bombilla MR 35</t>
  </si>
  <si>
    <t>39101615-0003</t>
  </si>
  <si>
    <t>Bombillo LED de 24W</t>
  </si>
  <si>
    <t>39101615-0002</t>
  </si>
  <si>
    <t>Bombillos de 60w 120V 60Hz</t>
  </si>
  <si>
    <t>24121807-0001</t>
  </si>
  <si>
    <t>Botellones de Agua Vacios</t>
  </si>
  <si>
    <t>30171514-0001</t>
  </si>
  <si>
    <t>Brazos hidraulicos para Puertas</t>
  </si>
  <si>
    <t>39121003-0003</t>
  </si>
  <si>
    <t>Breaker 10,000 AMP</t>
  </si>
  <si>
    <t>39121003-0004</t>
  </si>
  <si>
    <t>Breaker 20 AMP grueso</t>
  </si>
  <si>
    <t>39121003-0005</t>
  </si>
  <si>
    <t>Breaker 30 AMP grueso</t>
  </si>
  <si>
    <t>39121003-0006</t>
  </si>
  <si>
    <t>Breaker 50 AMP doble</t>
  </si>
  <si>
    <t>39121601-0001</t>
  </si>
  <si>
    <t>Breaker de 20Amp Fino</t>
  </si>
  <si>
    <t>39121601-0003</t>
  </si>
  <si>
    <t>Breaker de 30Amp Fino</t>
  </si>
  <si>
    <t>39121601-0004</t>
  </si>
  <si>
    <t>Breaker de 40Amp Grueso</t>
  </si>
  <si>
    <t>39121601-0005</t>
  </si>
  <si>
    <t>Breaker de 60Amp Grueso</t>
  </si>
  <si>
    <t>39121601-0002</t>
  </si>
  <si>
    <t>Breaker de 8 AMP Europeo</t>
  </si>
  <si>
    <t>31211904-0003</t>
  </si>
  <si>
    <t>Brochas de 1" Pulgada</t>
  </si>
  <si>
    <t>31211904-0001</t>
  </si>
  <si>
    <t>Brochas de 2 1/2" Pulgadas</t>
  </si>
  <si>
    <t>31211904-0002</t>
  </si>
  <si>
    <t>Brochas de 3" Pulgadas</t>
  </si>
  <si>
    <t>39121616-0001</t>
  </si>
  <si>
    <t>Caja de Breaker de 3 a 8</t>
  </si>
  <si>
    <t>26121629-0002</t>
  </si>
  <si>
    <t>Capacitores 45+5</t>
  </si>
  <si>
    <t>26121629-0003</t>
  </si>
  <si>
    <t>Capacitores de 5 microfaradio UF</t>
  </si>
  <si>
    <t>52151604-0002</t>
  </si>
  <si>
    <t>Cedazo para fregadero</t>
  </si>
  <si>
    <t>31201606-0002</t>
  </si>
  <si>
    <t>Cemento Gris</t>
  </si>
  <si>
    <t>31201606-0003</t>
  </si>
  <si>
    <t>Cemento PVC de 16 ONZ</t>
  </si>
  <si>
    <t>27111901-0003</t>
  </si>
  <si>
    <t>Chicharra Reversible 1/4 pulgadas</t>
  </si>
  <si>
    <t>27111801-0004</t>
  </si>
  <si>
    <t>Cinta Metrica</t>
  </si>
  <si>
    <t>40142309-0001</t>
  </si>
  <si>
    <t>Codos 45x4 Pulg.</t>
  </si>
  <si>
    <t>40142115-0025</t>
  </si>
  <si>
    <t>Codos PVC  de Presión de 2 x 90</t>
  </si>
  <si>
    <t>40142115-0026</t>
  </si>
  <si>
    <t>Codos PVC de Presión 2 x 45</t>
  </si>
  <si>
    <t>52151604-0001</t>
  </si>
  <si>
    <t>Colador 22</t>
  </si>
  <si>
    <t>39121703-0002</t>
  </si>
  <si>
    <t>Conduflex</t>
  </si>
  <si>
    <t>39121303-0003</t>
  </si>
  <si>
    <t>Contactores de 40 Ampere Bobina A24 V 2 polos</t>
  </si>
  <si>
    <t>25174004-0001</t>
  </si>
  <si>
    <t>Coolant</t>
  </si>
  <si>
    <t>52131501-0002</t>
  </si>
  <si>
    <t>Cortinas para Baños</t>
  </si>
  <si>
    <t>40141720-0002</t>
  </si>
  <si>
    <t>Coupling de 3/4" PVC</t>
  </si>
  <si>
    <t>52151702-0004</t>
  </si>
  <si>
    <t>Cuchillo de corte No.6</t>
  </si>
  <si>
    <t>40141720-0004</t>
  </si>
  <si>
    <t>Curva  MT de 2"</t>
  </si>
  <si>
    <t>40142608-0002</t>
  </si>
  <si>
    <t>Curva de 1"</t>
  </si>
  <si>
    <t>40142605-0003</t>
  </si>
  <si>
    <t>Curva de 2" Eléctrica</t>
  </si>
  <si>
    <t>27111701-0003</t>
  </si>
  <si>
    <t>Destirnillador de estrias</t>
  </si>
  <si>
    <t>27111701-0002</t>
  </si>
  <si>
    <t>Destornillador Plano</t>
  </si>
  <si>
    <t>31191603-0001</t>
  </si>
  <si>
    <t>Disco de pulir #4</t>
  </si>
  <si>
    <t>47131710-0001</t>
  </si>
  <si>
    <t>Dispensador de Papel de Baño</t>
  </si>
  <si>
    <t>30181503-0002</t>
  </si>
  <si>
    <t>Ducha sencilla</t>
  </si>
  <si>
    <t>31211506-0009</t>
  </si>
  <si>
    <t>Dry Blockaid 40 lbs</t>
  </si>
  <si>
    <t>42271701-0003</t>
  </si>
  <si>
    <t>Electrodo 60-13</t>
  </si>
  <si>
    <t>31211803-0008</t>
  </si>
  <si>
    <t>Estopa Primium Fundida</t>
  </si>
  <si>
    <t>46191601-0002</t>
  </si>
  <si>
    <t>Extintores dasechables de 500 ml</t>
  </si>
  <si>
    <t>42241810-0001</t>
  </si>
  <si>
    <t>Fajas de Seguridad</t>
  </si>
  <si>
    <t>26121629-0004</t>
  </si>
  <si>
    <t xml:space="preserve">Foto Celda </t>
  </si>
  <si>
    <t>39121009-0001</t>
  </si>
  <si>
    <t>Fuentes Ininterrumpibles de potencia (UPS)</t>
  </si>
  <si>
    <t>56101530-0002</t>
  </si>
  <si>
    <t>Gabinete de 45 llaves</t>
  </si>
  <si>
    <t>56101530-0001</t>
  </si>
  <si>
    <t>Gabinete de 93 llaves</t>
  </si>
  <si>
    <t>46181504-0002</t>
  </si>
  <si>
    <t>Guantes para soldar</t>
  </si>
  <si>
    <t>52151603-0001</t>
  </si>
  <si>
    <t>Guayo No.9</t>
  </si>
  <si>
    <t>39121506-0002</t>
  </si>
  <si>
    <t>Interruptor Doble</t>
  </si>
  <si>
    <t>39121506-0003</t>
  </si>
  <si>
    <t>Interruptor Triple</t>
  </si>
  <si>
    <t>46181525-0001</t>
  </si>
  <si>
    <t>Capas de agua impermeables</t>
  </si>
  <si>
    <t>27112113-0001</t>
  </si>
  <si>
    <t>Juego de prensas (Sargentos)</t>
  </si>
  <si>
    <t>27111710-0002</t>
  </si>
  <si>
    <t>Juegos de Cubos de 1/4</t>
  </si>
  <si>
    <t>72102201-0003</t>
  </si>
  <si>
    <t>Kit Instalación A/C 1/4"X1/2" 3M</t>
  </si>
  <si>
    <t>39101601-0004</t>
  </si>
  <si>
    <t>Lámpara Tipo Reflector de 200W</t>
  </si>
  <si>
    <t>39111603-0001</t>
  </si>
  <si>
    <t>Lampara Tipo Secador</t>
  </si>
  <si>
    <t>30181504-0002</t>
  </si>
  <si>
    <t>Lavamano</t>
  </si>
  <si>
    <t>46181802-0001</t>
  </si>
  <si>
    <t>Lentes de seguridad</t>
  </si>
  <si>
    <t>55101510-0010</t>
  </si>
  <si>
    <t>Libros Varios</t>
  </si>
  <si>
    <t>CAJA</t>
  </si>
  <si>
    <t>27112007-0001</t>
  </si>
  <si>
    <t>Limas para Amolar</t>
  </si>
  <si>
    <t>39111702-0001</t>
  </si>
  <si>
    <t>Linternas portátiles recargables</t>
  </si>
  <si>
    <t>27111707-0005</t>
  </si>
  <si>
    <t>Llave Ajustable con Agarradera de Goma</t>
  </si>
  <si>
    <t>27111707-0006</t>
  </si>
  <si>
    <t>Llave Ajustable de 10 pulgadas con mango de goma</t>
  </si>
  <si>
    <t>40161526-0001</t>
  </si>
  <si>
    <t>Llave de filtro</t>
  </si>
  <si>
    <t>27111707-0002</t>
  </si>
  <si>
    <t>Llave Stilsón de 18"</t>
  </si>
  <si>
    <t>27111707-0003</t>
  </si>
  <si>
    <t>Llave Stilsón de 24"</t>
  </si>
  <si>
    <t>31162402-0003</t>
  </si>
  <si>
    <t>Llavin standard (Yale de puño)</t>
  </si>
  <si>
    <t>31162402-0001</t>
  </si>
  <si>
    <t>Llavines</t>
  </si>
  <si>
    <t>27112014-0001</t>
  </si>
  <si>
    <t>Machete Ancho</t>
  </si>
  <si>
    <t>27112014-0002</t>
  </si>
  <si>
    <t>Machete Largo</t>
  </si>
  <si>
    <t>40142008-0005</t>
  </si>
  <si>
    <t>Manguera Negra de Poliuretano de 1" de Diametro</t>
  </si>
  <si>
    <t>41103311-0003</t>
  </si>
  <si>
    <t>Manómetro Comp. R410/404a/22 Mang. 5"</t>
  </si>
  <si>
    <t>26111704-0001</t>
  </si>
  <si>
    <t>Mantenedor de carga de bateria</t>
  </si>
  <si>
    <t>27112802-0004</t>
  </si>
  <si>
    <t>Marco de Rollo</t>
  </si>
  <si>
    <t>27111602-0001</t>
  </si>
  <si>
    <t>Martillo</t>
  </si>
  <si>
    <t>31201605-0001</t>
  </si>
  <si>
    <t>Masilla para interior y exterior (Cubeta)</t>
  </si>
  <si>
    <t>31211906-0002</t>
  </si>
  <si>
    <t>Motas antigotas</t>
  </si>
  <si>
    <t>40142606-0007</t>
  </si>
  <si>
    <t>Niple de 2" x 3/4 HG</t>
  </si>
  <si>
    <t>40142606-0005</t>
  </si>
  <si>
    <t>Niple de 4" x 1" HG</t>
  </si>
  <si>
    <t>40142606-0006</t>
  </si>
  <si>
    <t>Niple de 6" x 1" HG</t>
  </si>
  <si>
    <t>40142606-0004</t>
  </si>
  <si>
    <t>Niple de 9" de longitud HG de 1" de diamétro</t>
  </si>
  <si>
    <t>23153002-0002</t>
  </si>
  <si>
    <t>Nivel pequeño Nivelado</t>
  </si>
  <si>
    <t>27112004-0003</t>
  </si>
  <si>
    <t>Pala de Corte con Mango</t>
  </si>
  <si>
    <t>27112120-0002</t>
  </si>
  <si>
    <t>Perfil 2 1/2 x 10 (paral)</t>
  </si>
  <si>
    <t>31162407-0001</t>
  </si>
  <si>
    <t>Pestillos a puertas de baño</t>
  </si>
  <si>
    <t>31211508-0011</t>
  </si>
  <si>
    <t>Pintura Acrilica Performance Blanca</t>
  </si>
  <si>
    <t>31211506-0006</t>
  </si>
  <si>
    <t>Pintura Arena del Sur</t>
  </si>
  <si>
    <t>31211506-0003</t>
  </si>
  <si>
    <t>Pintura Azul Positivo Acrilíca</t>
  </si>
  <si>
    <t>31211508-0001</t>
  </si>
  <si>
    <t xml:space="preserve">Pintura Blanca 50 Satinada </t>
  </si>
  <si>
    <t>31211506-0007</t>
  </si>
  <si>
    <t>Pintura Porcelana 90</t>
  </si>
  <si>
    <t>31211506-0002</t>
  </si>
  <si>
    <t>Pintura Verde Olivo 84 Tropical</t>
  </si>
  <si>
    <t>31231106-0003</t>
  </si>
  <si>
    <t>Plafón Vinyl Yeso 2x4x7MM (Planchas)</t>
  </si>
  <si>
    <t>52152004-0001</t>
  </si>
  <si>
    <t>Plato para Bebé</t>
  </si>
  <si>
    <t>60121405-0001</t>
  </si>
  <si>
    <t>Porta banners tipo Araña</t>
  </si>
  <si>
    <t>31211906-0003</t>
  </si>
  <si>
    <t>Porta rolos</t>
  </si>
  <si>
    <t>27112004-0002</t>
  </si>
  <si>
    <t>Rastrillo de Hierro</t>
  </si>
  <si>
    <t>40142305-0002</t>
  </si>
  <si>
    <t>Reducción Bushing PVC 2 A 1 1/2</t>
  </si>
  <si>
    <t>31231308-0001</t>
  </si>
  <si>
    <t>Reducción de 1" a 3/4 HG</t>
  </si>
  <si>
    <t>31211803-0005</t>
  </si>
  <si>
    <t xml:space="preserve">Retardador </t>
  </si>
  <si>
    <t>31201514-0001</t>
  </si>
  <si>
    <t xml:space="preserve">Rollo de teflón </t>
  </si>
  <si>
    <t>55121727-0005</t>
  </si>
  <si>
    <t xml:space="preserve">Señaliticos en Acrilico medida 6x14 pulgadas </t>
  </si>
  <si>
    <t>23101502-0002</t>
  </si>
  <si>
    <t>Taladro de percusión</t>
  </si>
  <si>
    <t>23101502-0003</t>
  </si>
  <si>
    <t>Taladro pra Atornillar</t>
  </si>
  <si>
    <t>42271701-0002</t>
  </si>
  <si>
    <t>Tanque de Refrigerante R-410 de 25 LB.</t>
  </si>
  <si>
    <t>48101905-0001</t>
  </si>
  <si>
    <t xml:space="preserve">Taza para Café </t>
  </si>
  <si>
    <t>80141605-0001</t>
  </si>
  <si>
    <t>Taza para café con Logo de Institución</t>
  </si>
  <si>
    <t>40142115-0020</t>
  </si>
  <si>
    <t>Tee de 1" HG</t>
  </si>
  <si>
    <t>41113601-0002</t>
  </si>
  <si>
    <t>Tester (Multimetro)</t>
  </si>
  <si>
    <t>31211803-0001</t>
  </si>
  <si>
    <t>Thinner</t>
  </si>
  <si>
    <t>27112007-0002</t>
  </si>
  <si>
    <t>Tijera para Podar</t>
  </si>
  <si>
    <t>112007-0001</t>
  </si>
  <si>
    <t>Tijeras Pequeña de cortar Rama</t>
  </si>
  <si>
    <t>27111801-0005</t>
  </si>
  <si>
    <t>Time Delay</t>
  </si>
  <si>
    <t>39121406-0008</t>
  </si>
  <si>
    <t>Toma Corriente de 25 AMP</t>
  </si>
  <si>
    <t>39121406-0005</t>
  </si>
  <si>
    <t>Tomacorriennte E Interruptor Combinado</t>
  </si>
  <si>
    <t>39121406-0002</t>
  </si>
  <si>
    <t>Tomacorriente</t>
  </si>
  <si>
    <t>39121406-0003</t>
  </si>
  <si>
    <t>Tomacorriente para UPS</t>
  </si>
  <si>
    <t>26121629-0005</t>
  </si>
  <si>
    <t>Triángulos Reflectivos para Emergencias</t>
  </si>
  <si>
    <t>40142115-0023</t>
  </si>
  <si>
    <t>Tubería  de Cobre 24 5/8 x 1/4 Kit</t>
  </si>
  <si>
    <t>40142115-0005</t>
  </si>
  <si>
    <t>Tubo de 1/2"</t>
  </si>
  <si>
    <t>40142115-0027</t>
  </si>
  <si>
    <t>Tubo de 4" Pulg. 19 Pies</t>
  </si>
  <si>
    <t>40142115-0024</t>
  </si>
  <si>
    <t>Tubo de Presión de 2 Pulgada</t>
  </si>
  <si>
    <t>40142308-0001</t>
  </si>
  <si>
    <t>Tubo en T 3/4" PVC</t>
  </si>
  <si>
    <t>40142115-0009</t>
  </si>
  <si>
    <t>Tubo Rectangular de Metal 2" x 1" x 20 Calibre 18</t>
  </si>
  <si>
    <t>40142115-0022</t>
  </si>
  <si>
    <t>Tubos de 1 Pulg.</t>
  </si>
  <si>
    <t>40142309-0006</t>
  </si>
  <si>
    <t>Tubos de 1/2 PVC</t>
  </si>
  <si>
    <t>39101605-0001</t>
  </si>
  <si>
    <t>Tubos de Lámpara led 2x2</t>
  </si>
  <si>
    <t>40142115-0003</t>
  </si>
  <si>
    <t>Tubos Eléctricos de 1/2 PVC</t>
  </si>
  <si>
    <t>39101605-0002</t>
  </si>
  <si>
    <t>Tubos led para lámpara 2x4</t>
  </si>
  <si>
    <t>40142606-0001</t>
  </si>
  <si>
    <t>Union Universal 1" HG</t>
  </si>
  <si>
    <t>24121807-0007</t>
  </si>
  <si>
    <t>Urnas Acrilicas de 1/8, 4 pies de alto cuadrada y con sellos de seguridad.</t>
  </si>
  <si>
    <t>40141602-0002</t>
  </si>
  <si>
    <t>Valvula de Check Sumergible de 1 pulg.</t>
  </si>
  <si>
    <t>40141702-0011</t>
  </si>
  <si>
    <t>Zinc en Laminas</t>
  </si>
  <si>
    <t>60141008-0021</t>
  </si>
  <si>
    <t>Camion Grande</t>
  </si>
  <si>
    <t>60141008-0012</t>
  </si>
  <si>
    <t xml:space="preserve">Camion Volteo Rojo En Plataforma </t>
  </si>
  <si>
    <t>60141008-00022</t>
  </si>
  <si>
    <t>Carro Policia</t>
  </si>
  <si>
    <t>60141008-0023</t>
  </si>
  <si>
    <t>Gugua Policia</t>
  </si>
  <si>
    <t>60141008-0025</t>
  </si>
  <si>
    <t>Jeep de Policia con Remolque</t>
  </si>
  <si>
    <t>60141008-0016</t>
  </si>
  <si>
    <t>Juego De Playa 6/1 Piezas</t>
  </si>
  <si>
    <t>60141008-0026</t>
  </si>
  <si>
    <t>Juego Instructivo 3+ años</t>
  </si>
  <si>
    <t>60141008-0039</t>
  </si>
  <si>
    <t>Juguetes Convencionales para Niños de 0 a 1año</t>
  </si>
  <si>
    <t>60141008-0040</t>
  </si>
  <si>
    <t>Juguetes Convencionales para niños de 2 a 3 años</t>
  </si>
  <si>
    <t>60141008-0002</t>
  </si>
  <si>
    <t>Juguetes Convencionales para niños de 4 a 5 años</t>
  </si>
  <si>
    <t>60141008-0041</t>
  </si>
  <si>
    <t>Juguetes Convencionales para niños de 9 a 17 años</t>
  </si>
  <si>
    <t>60141008-0001</t>
  </si>
  <si>
    <t>Juguetes Convencionales para NNA de 6 a 8 años</t>
  </si>
  <si>
    <t>60141008-0042</t>
  </si>
  <si>
    <t>Juguetes Infables y de piscina</t>
  </si>
  <si>
    <t>60141008-0024</t>
  </si>
  <si>
    <t>Jeep de Policia</t>
  </si>
  <si>
    <t>60141008-0010</t>
  </si>
  <si>
    <t>Muñeca En Caja 14 Tipo Ventana En Emp. De 24 Piezas</t>
  </si>
  <si>
    <t>60141008-0031</t>
  </si>
  <si>
    <t>Muñeca Maria Palito</t>
  </si>
  <si>
    <t>60141008-0032</t>
  </si>
  <si>
    <t>Muñeco Minene</t>
  </si>
  <si>
    <t>60141008-0034</t>
  </si>
  <si>
    <t>Patineta Niña</t>
  </si>
  <si>
    <t>60141008-0033</t>
  </si>
  <si>
    <t>Patineta Niño</t>
  </si>
  <si>
    <t>49161603-0001</t>
  </si>
  <si>
    <t>Pelota de Básquetbol</t>
  </si>
  <si>
    <t>49161603-0002</t>
  </si>
  <si>
    <t>Pelota Infable de 20 pulg.</t>
  </si>
  <si>
    <t>60141001-0004</t>
  </si>
  <si>
    <t>Pelota Suave</t>
  </si>
  <si>
    <t>60141008-0035</t>
  </si>
  <si>
    <t>Set de Camiones peq. de 3+ años</t>
  </si>
  <si>
    <t>60141008-00036</t>
  </si>
  <si>
    <t>Set de Carrito para Bebe +18 meses</t>
  </si>
  <si>
    <t>6014303-0001</t>
  </si>
  <si>
    <t>Set de Herramienta de juguete</t>
  </si>
  <si>
    <t>60141008-0037</t>
  </si>
  <si>
    <t>Set de Jeep de 3+ años</t>
  </si>
  <si>
    <t>60141008-0038</t>
  </si>
  <si>
    <t>Set de Maracas</t>
  </si>
  <si>
    <t>60141001-0005</t>
  </si>
  <si>
    <t>Set de Pelotas pequeñas de 3+ años</t>
  </si>
  <si>
    <t>Inventario por Almacén: ACTIVOS FIJO</t>
  </si>
  <si>
    <t>52141502-0001</t>
  </si>
  <si>
    <t>Bebedero de Agua</t>
  </si>
  <si>
    <t>39122303-0002</t>
  </si>
  <si>
    <t>Bocina 2.1 Tenocmaster M/C252KU-VV1-BT</t>
  </si>
  <si>
    <t>24111507-0003</t>
  </si>
  <si>
    <t xml:space="preserve">Bulto para herramientas </t>
  </si>
  <si>
    <t>CAMAROTES HIERRO</t>
  </si>
  <si>
    <t>27111801-0001</t>
  </si>
  <si>
    <t xml:space="preserve">Cinta de medir laser </t>
  </si>
  <si>
    <t>56101804-0002</t>
  </si>
  <si>
    <t>Colchones para Camarotes Twins 37*77*8 "</t>
  </si>
  <si>
    <t>56101508-0002</t>
  </si>
  <si>
    <t>Colchones para cuna 26" x 52"</t>
  </si>
  <si>
    <t>56101508-0004</t>
  </si>
  <si>
    <t>Colchones para cuna 36" x 18"</t>
  </si>
  <si>
    <t>56101508-0003</t>
  </si>
  <si>
    <t>Colchones para cuna 48" x 24"</t>
  </si>
  <si>
    <t>56101508-0005</t>
  </si>
  <si>
    <t>Colchones para cuna 54" x 30"</t>
  </si>
  <si>
    <t>43211507-0002</t>
  </si>
  <si>
    <t>Computadoras de Escritorio 24-5000</t>
  </si>
  <si>
    <t>56111902-0001</t>
  </si>
  <si>
    <t>Escaleras de Acero con de 2 Peldaño</t>
  </si>
  <si>
    <t>43212110-0001</t>
  </si>
  <si>
    <t>Impresora HP Laserjet Multifuncional</t>
  </si>
  <si>
    <t>43222604-0004</t>
  </si>
  <si>
    <t>Pantallas KLIFX 100-para Proyector</t>
  </si>
  <si>
    <t>23101510-0001</t>
  </si>
  <si>
    <t>Pulidora DW angular 4 ½"</t>
  </si>
  <si>
    <t>27111801-0002</t>
  </si>
  <si>
    <t>Rueda de medir</t>
  </si>
  <si>
    <t>56112103-0002</t>
  </si>
  <si>
    <t>Set de Sillas para 4 Personas</t>
  </si>
  <si>
    <t>56112103-0001</t>
  </si>
  <si>
    <t>Set de Sillas para Visitas en Metal para Cuatro</t>
  </si>
  <si>
    <t>52161505-0001</t>
  </si>
  <si>
    <t>Televisor 65 pulg.UHD 4K Smart</t>
  </si>
  <si>
    <t>43222604-0003</t>
  </si>
  <si>
    <t>UPS APC Smart 3.OKVA 2.7 W</t>
  </si>
  <si>
    <t>211507-0001</t>
  </si>
  <si>
    <t>UPS Forza NT- 511D</t>
  </si>
  <si>
    <t>MAYO 2022</t>
  </si>
  <si>
    <t>CONTEO AL 27/05/2022</t>
  </si>
  <si>
    <t>CONTEO 27/05/2022</t>
  </si>
  <si>
    <t>50151513-0002</t>
  </si>
  <si>
    <t xml:space="preserve">Aceite de Soya 128 onzas </t>
  </si>
  <si>
    <t>50202301-0002</t>
  </si>
  <si>
    <t>Agua de consumo de botellas plàsticas</t>
  </si>
  <si>
    <t>50101538-0049</t>
  </si>
  <si>
    <t>Ajies verdes tipo cubanela</t>
  </si>
  <si>
    <t>50101538-0009</t>
  </si>
  <si>
    <t xml:space="preserve">Ajo selecto producción nacional </t>
  </si>
  <si>
    <t>50101538-0010</t>
  </si>
  <si>
    <t xml:space="preserve">Apio fresco </t>
  </si>
  <si>
    <t>50101538-0016</t>
  </si>
  <si>
    <t xml:space="preserve">Auyama  </t>
  </si>
  <si>
    <t>50101538-0035</t>
  </si>
  <si>
    <t xml:space="preserve">Batata Fresca </t>
  </si>
  <si>
    <t>50101538-0046</t>
  </si>
  <si>
    <t>Berenjena selecta produccion nacional</t>
  </si>
  <si>
    <t>50101538-0011</t>
  </si>
  <si>
    <t xml:space="preserve">Brócoli </t>
  </si>
  <si>
    <t>50111510-0002</t>
  </si>
  <si>
    <t xml:space="preserve">Carne de res molida fresca </t>
  </si>
  <si>
    <t>50101538-0023</t>
  </si>
  <si>
    <t xml:space="preserve">Cebolla roja producción nacional   </t>
  </si>
  <si>
    <t>50221201-0003</t>
  </si>
  <si>
    <t>Cereal de cinco cereales latas 270 gr</t>
  </si>
  <si>
    <t>50112001-0005</t>
  </si>
  <si>
    <t xml:space="preserve">Chuleta de cerdo fresca rebanada   </t>
  </si>
  <si>
    <t>42231802-0014</t>
  </si>
  <si>
    <t>Formula Lactante para Bebés Prematuros 24 Calorias Liquidas + Acido Graso de Cadena Larga</t>
  </si>
  <si>
    <t>50131702-0001</t>
  </si>
  <si>
    <t xml:space="preserve">Formula lactea completa en polvo 2,200 gr </t>
  </si>
  <si>
    <t>42231802-0023</t>
  </si>
  <si>
    <t>Formula Láctea de 0-6 meses  caja 12/1</t>
  </si>
  <si>
    <t>50192401-0003</t>
  </si>
  <si>
    <t xml:space="preserve">Gelatina de diferentes sabores (Fresa, uva, frambuesa, piña) de 155 gr </t>
  </si>
  <si>
    <t>50101634-0015</t>
  </si>
  <si>
    <t xml:space="preserve">Guineos Maduros </t>
  </si>
  <si>
    <t>50101634-0014</t>
  </si>
  <si>
    <t xml:space="preserve">Guineos Verdes  </t>
  </si>
  <si>
    <t>50101543-0008</t>
  </si>
  <si>
    <t>Habichuela Negra de Produción Nacional</t>
  </si>
  <si>
    <t>50101538-0048</t>
  </si>
  <si>
    <t>Habichuelas rojas de producción nacional</t>
  </si>
  <si>
    <t>50101542-0002</t>
  </si>
  <si>
    <t>Harina de trigo paquete de 5 libras</t>
  </si>
  <si>
    <t>50112001-0002</t>
  </si>
  <si>
    <t xml:space="preserve">Jamón cocido de producción nacional </t>
  </si>
  <si>
    <t>50202304-0001</t>
  </si>
  <si>
    <t>Jugo estable fuera de la nevera de 200 ml</t>
  </si>
  <si>
    <t>FARDO 24/1</t>
  </si>
  <si>
    <t>50171831-0012</t>
  </si>
  <si>
    <t>Ketchup con aplicador 14 oz.</t>
  </si>
  <si>
    <t>50131701-0001</t>
  </si>
  <si>
    <t>Leche (Litro)</t>
  </si>
  <si>
    <t>50171830-0001</t>
  </si>
  <si>
    <t>Leche de Coco</t>
  </si>
  <si>
    <t>50101634-0002</t>
  </si>
  <si>
    <t>Lechosa</t>
  </si>
  <si>
    <t>50101543-0005</t>
  </si>
  <si>
    <t>Lentejas de produccion nacional</t>
  </si>
  <si>
    <t>50101717-0002</t>
  </si>
  <si>
    <t>Maìz dulce enlatado 15 onz</t>
  </si>
  <si>
    <t>50131703-0001</t>
  </si>
  <si>
    <t xml:space="preserve">Mantequilla pura de leche 1 lb   </t>
  </si>
  <si>
    <t>111101-0001</t>
  </si>
  <si>
    <t>Mayonesa de 128 oz.</t>
  </si>
  <si>
    <t>50101634-0008</t>
  </si>
  <si>
    <t xml:space="preserve">Naranja Agria </t>
  </si>
  <si>
    <t>50101538-0029</t>
  </si>
  <si>
    <t xml:space="preserve">Ñame Blanco Fresco  </t>
  </si>
  <si>
    <t>50101538-0001</t>
  </si>
  <si>
    <t xml:space="preserve">Papa selecta producción Nacional </t>
  </si>
  <si>
    <t>50192902-0001</t>
  </si>
  <si>
    <t xml:space="preserve">Pasta natural estable sin refrigerar (Coditos) paquete de 1 libra </t>
  </si>
  <si>
    <t>50192902-0002</t>
  </si>
  <si>
    <t xml:space="preserve">Pasta natural estable sin refrigerar (Espaguetis) paquere de 1 libra  </t>
  </si>
  <si>
    <t>50192902-0005</t>
  </si>
  <si>
    <t xml:space="preserve">Pasta natural estable sin refrigerar (Espirales de colores) Paquete de 1 libra  </t>
  </si>
  <si>
    <t>50192902-0008</t>
  </si>
  <si>
    <t>Pasta natural S/ refrigerar (Mostachones)</t>
  </si>
  <si>
    <t>50101538-0019</t>
  </si>
  <si>
    <t xml:space="preserve">Pepinos  </t>
  </si>
  <si>
    <t>50131802-0003</t>
  </si>
  <si>
    <t xml:space="preserve">Queso tipo Cheddar </t>
  </si>
  <si>
    <t>50131802-0001</t>
  </si>
  <si>
    <t xml:space="preserve">Queso tipo danes de producción nacional  </t>
  </si>
  <si>
    <t>50131802-0002</t>
  </si>
  <si>
    <t>Queso tipo mozzarella</t>
  </si>
  <si>
    <t>50221001-0001</t>
  </si>
  <si>
    <t>Raciones Alimenticias</t>
  </si>
  <si>
    <t>50101538-0054</t>
  </si>
  <si>
    <t>Rugula  paq. de 2 Libras</t>
  </si>
  <si>
    <t>PAQ.</t>
  </si>
  <si>
    <t>50112001-0003</t>
  </si>
  <si>
    <t xml:space="preserve">Salami producción nacional </t>
  </si>
  <si>
    <t>50112001-0006</t>
  </si>
  <si>
    <t xml:space="preserve">Salchichas de diametro para Hot Dog </t>
  </si>
  <si>
    <t>50171831-0006</t>
  </si>
  <si>
    <t xml:space="preserve">Salsa inglesa de 128 onza </t>
  </si>
  <si>
    <t>50101538-0025</t>
  </si>
  <si>
    <t xml:space="preserve">Tayota </t>
  </si>
  <si>
    <t>50101538-0008</t>
  </si>
  <si>
    <t xml:space="preserve">Tomate Barceló </t>
  </si>
  <si>
    <t>50101538-0007</t>
  </si>
  <si>
    <t xml:space="preserve">Tomate ensalada </t>
  </si>
  <si>
    <t>50101538-0050</t>
  </si>
  <si>
    <t>Vainitas Larga</t>
  </si>
  <si>
    <t>50192303-0001</t>
  </si>
  <si>
    <t>Yogur Galon</t>
  </si>
  <si>
    <t>50101634-0009</t>
  </si>
  <si>
    <t>Pasas sin Semilla</t>
  </si>
  <si>
    <t>47131807-0002</t>
  </si>
  <si>
    <t>Cloro diluido al 12%</t>
  </si>
  <si>
    <t>47121804-0001</t>
  </si>
  <si>
    <t>Cubeta de limpieza standar</t>
  </si>
  <si>
    <t>53131501-0001</t>
  </si>
  <si>
    <t xml:space="preserve">Enjuague Bucal Sin Alcohol </t>
  </si>
  <si>
    <t>47131604-0004</t>
  </si>
  <si>
    <t>Escobas plasticas #28</t>
  </si>
  <si>
    <t>47131805-0004</t>
  </si>
  <si>
    <t>Jabon lìquido para las Manos 128OZ</t>
  </si>
  <si>
    <t>47131805-0001</t>
  </si>
  <si>
    <t xml:space="preserve">Limpiador en polvo </t>
  </si>
  <si>
    <t>14111701-0002</t>
  </si>
  <si>
    <t>Paños limpiadores desechables Paq. 80/1</t>
  </si>
  <si>
    <t>14111704-0001</t>
  </si>
  <si>
    <t>Papel Higienico</t>
  </si>
  <si>
    <t>47131618-0001</t>
  </si>
  <si>
    <t>Suapers No. 28</t>
  </si>
  <si>
    <t>24121807-0005</t>
  </si>
  <si>
    <t>Zafacon para cocina</t>
  </si>
  <si>
    <t>53102504-0001</t>
  </si>
  <si>
    <t>Guante de Limpieza</t>
  </si>
  <si>
    <t>PAR</t>
  </si>
  <si>
    <t>Inventario por Almacén: MATERIAL GASTABLE OFICINA</t>
  </si>
  <si>
    <t>44121628-0001</t>
  </si>
  <si>
    <t>Contenedores o Dispensadores de Lápices (Porta Lápices)</t>
  </si>
  <si>
    <t>44122118-0001</t>
  </si>
  <si>
    <t>Gancho para Folders 2" Caja 50/1</t>
  </si>
  <si>
    <t>44111503-0003</t>
  </si>
  <si>
    <t>Juego de Escritorio de 6 Piezas</t>
  </si>
  <si>
    <t>60121501-0004</t>
  </si>
  <si>
    <t>Marcador permanente rojo</t>
  </si>
  <si>
    <t>60121501-0001</t>
  </si>
  <si>
    <t>Marcadores de Pizarra color azul</t>
  </si>
  <si>
    <t>60121501-0002</t>
  </si>
  <si>
    <t>Marcadores de Pizarra de color Negro</t>
  </si>
  <si>
    <t>44121611-0001</t>
  </si>
  <si>
    <t>Perforadoras dos Hoyos</t>
  </si>
  <si>
    <t>82121506-0005</t>
  </si>
  <si>
    <t>POLITICA DE PREVENCION Y ATENCION A LAS UNIONES TEMPRANAS Y EL EMBARAZO EN ADOLESCENTES</t>
  </si>
  <si>
    <t>44111513-0001</t>
  </si>
  <si>
    <t>Tabla Plástica con Gancho A4</t>
  </si>
  <si>
    <t>44103103-0020</t>
  </si>
  <si>
    <t>Tóner CF283A Black)</t>
  </si>
  <si>
    <t>44103103-0043</t>
  </si>
  <si>
    <t>Tóner CF283X (BLACK)</t>
  </si>
  <si>
    <t>44103103-0013</t>
  </si>
  <si>
    <t>Tóner Cian HP CF311A</t>
  </si>
  <si>
    <t>44103103-0045</t>
  </si>
  <si>
    <t>Tóner HP 305X- CE410X Negro</t>
  </si>
  <si>
    <t>44103103-0042</t>
  </si>
  <si>
    <t>Tóner HP CE412A (Yellow)</t>
  </si>
  <si>
    <t>44103103-0044</t>
  </si>
  <si>
    <t>Tóner HP CF287X (BLACK)</t>
  </si>
  <si>
    <t>44103103-0047</t>
  </si>
  <si>
    <t>Tóner J3M71A (BLACK)</t>
  </si>
  <si>
    <t>14111701-0001</t>
  </si>
  <si>
    <t>Toallas Humedas Desechables</t>
  </si>
  <si>
    <t>14111705-0002</t>
  </si>
  <si>
    <t>Servilletas Cuadradas 500/1</t>
  </si>
  <si>
    <t>PAQUETE 500/1</t>
  </si>
  <si>
    <t>52151504-0001</t>
  </si>
  <si>
    <t>Vasos Desechables 10onz 50/1</t>
  </si>
  <si>
    <t>53102305-0004</t>
  </si>
  <si>
    <t>Pañales Desechables #3</t>
  </si>
  <si>
    <t>53102306-0002</t>
  </si>
  <si>
    <t>Pañales Desechables para Adultos Size M</t>
  </si>
  <si>
    <t>Inventario por Almacén: MEDICAMENTO</t>
  </si>
  <si>
    <t>51161817-0006</t>
  </si>
  <si>
    <t>Acetaminofén /bromhidrato/melato de clorfeniramina</t>
  </si>
  <si>
    <t>51142001-0008</t>
  </si>
  <si>
    <t>Acetaminofén + Cafeina cajas 100/1</t>
  </si>
  <si>
    <t>51142001-0009</t>
  </si>
  <si>
    <t>Acetaminofén + clorhidrato de fenilefrina + melato cajas 50/1</t>
  </si>
  <si>
    <t>51142001-0007</t>
  </si>
  <si>
    <t>Acetaminofén Gotas</t>
  </si>
  <si>
    <t>Aciclovir Jarabe 400mg</t>
  </si>
  <si>
    <t>51142012-0002</t>
  </si>
  <si>
    <t xml:space="preserve">Acido Mefenamico 500mg </t>
  </si>
  <si>
    <t>51141533-0009</t>
  </si>
  <si>
    <t>Acido Valporico 250mg Tabletas 30/1</t>
  </si>
  <si>
    <t>51141531-0007</t>
  </si>
  <si>
    <t>Acido Valporico 500mg E-R Tabletas</t>
  </si>
  <si>
    <t>51141531-0005</t>
  </si>
  <si>
    <t>Acido Valproico 500 mg Tabletas</t>
  </si>
  <si>
    <t>51102702-0001</t>
  </si>
  <si>
    <t>Agua  Destilada Frsco 5ml</t>
  </si>
  <si>
    <t>51101715-0002</t>
  </si>
  <si>
    <t xml:space="preserve">Albendazol 400 mg Tabletas </t>
  </si>
  <si>
    <t>12352104-0002</t>
  </si>
  <si>
    <t>42271708-0001</t>
  </si>
  <si>
    <t>Ambu de Adulto</t>
  </si>
  <si>
    <t>51141615-0002</t>
  </si>
  <si>
    <t xml:space="preserve">Aripiprazol (Ilimit) 10 mg Tabletas Cajas 30/1 </t>
  </si>
  <si>
    <t>51141615-0001</t>
  </si>
  <si>
    <t xml:space="preserve">Aripiprazol (Ilimit) 20 mg Tabletas cajas 30/1 </t>
  </si>
  <si>
    <t>51101572-0001</t>
  </si>
  <si>
    <t>Azitromicina suspencion 200 mg</t>
  </si>
  <si>
    <t>51151901-0001</t>
  </si>
  <si>
    <t xml:space="preserve">Baclofeno 20 mg Tabletas (Baclofen)  </t>
  </si>
  <si>
    <t>51181701-0004</t>
  </si>
  <si>
    <t xml:space="preserve">Betametasona Jarabe 60 ml  </t>
  </si>
  <si>
    <t>51161811-0002</t>
  </si>
  <si>
    <t xml:space="preserve">Bromehexina, Maleato de Clorfeniramina + Fenilefrina (Resfridol Jarabe ) </t>
  </si>
  <si>
    <t>51141513-0002</t>
  </si>
  <si>
    <t xml:space="preserve">Carbamazepina 200 mg Tabletas  </t>
  </si>
  <si>
    <t>51161805-0001</t>
  </si>
  <si>
    <t xml:space="preserve">Carboximetil Cisteina Jarabe (Carboxil) </t>
  </si>
  <si>
    <t>51161615-0003</t>
  </si>
  <si>
    <t xml:space="preserve">Cetirizina Diclorhidrato 10 mg Tabletas  </t>
  </si>
  <si>
    <t>51101542-0002</t>
  </si>
  <si>
    <t>Ciprofloxacina Gotas oftalmicas</t>
  </si>
  <si>
    <t>uNIDAD</t>
  </si>
  <si>
    <t>51121763-0001</t>
  </si>
  <si>
    <t>Clorhidrato de Clonidina 100mg (Catapresan)</t>
  </si>
  <si>
    <t>51141621-0001</t>
  </si>
  <si>
    <t>Clorhidrato de Imipramina 25 mg (Surplix)</t>
  </si>
  <si>
    <t>51161701-0004</t>
  </si>
  <si>
    <t>Cloruro de Sodio en Spray</t>
  </si>
  <si>
    <t>51191602-0001</t>
  </si>
  <si>
    <t xml:space="preserve">Cloruro de Sodio Gotas </t>
  </si>
  <si>
    <t>51191905-0029</t>
  </si>
  <si>
    <t xml:space="preserve">Complejo B Tabletas </t>
  </si>
  <si>
    <t>51191905-0013</t>
  </si>
  <si>
    <t xml:space="preserve">Complejo Vitaminado (Bio-vit) Jarabe  </t>
  </si>
  <si>
    <t>42311511-0001</t>
  </si>
  <si>
    <t xml:space="preserve">Curitas </t>
  </si>
  <si>
    <t>51142104-0002</t>
  </si>
  <si>
    <t xml:space="preserve">Diclofenac Gel 20 Gr </t>
  </si>
  <si>
    <t>51161620-0002</t>
  </si>
  <si>
    <t>Difenhidramina Jarabe 120 ml</t>
  </si>
  <si>
    <t>51171820-0001</t>
  </si>
  <si>
    <t xml:space="preserve">Dimenhidrinato 50 mg </t>
  </si>
  <si>
    <t>42181608-0002</t>
  </si>
  <si>
    <t>Esfinomanómetro de Adulto</t>
  </si>
  <si>
    <t>51171709-0002</t>
  </si>
  <si>
    <t>Espora de Bacillus Clausii ampolla de 5ml</t>
  </si>
  <si>
    <t>51141507-0001</t>
  </si>
  <si>
    <t>Fenitoina sòdica (Dilantin) 100mg</t>
  </si>
  <si>
    <t>51111601-0001</t>
  </si>
  <si>
    <t>Fenitoina Sódica Jarabe</t>
  </si>
  <si>
    <t>51101807-0004</t>
  </si>
  <si>
    <t>Fluoxetina 20mg Tabletas</t>
  </si>
  <si>
    <t>51191905-0008</t>
  </si>
  <si>
    <t>Gencloben crema</t>
  </si>
  <si>
    <t>51101584-0002</t>
  </si>
  <si>
    <t>Gentamicina Crema</t>
  </si>
  <si>
    <t>51102707-0008</t>
  </si>
  <si>
    <t>Gluconato de clorhexidina Antiseptico Para La Piel</t>
  </si>
  <si>
    <t>51141702-0002</t>
  </si>
  <si>
    <t>Haloperidol ampolla</t>
  </si>
  <si>
    <t>42141501-0005</t>
  </si>
  <si>
    <t>Hilo Naylon 3-0</t>
  </si>
  <si>
    <t>42312313-0001</t>
  </si>
  <si>
    <t>Hilo Nylon (5-0)</t>
  </si>
  <si>
    <t xml:space="preserve">Ibuprofen 600 mg Tabletas </t>
  </si>
  <si>
    <t>51101811-0002</t>
  </si>
  <si>
    <t>Ketoconazol Shampoo</t>
  </si>
  <si>
    <t>51171605-0005</t>
  </si>
  <si>
    <t>Lactulosa Jarabe 240ml</t>
  </si>
  <si>
    <t>42142507-0001</t>
  </si>
  <si>
    <t>Mariposita #23</t>
  </si>
  <si>
    <t>42142507-0002</t>
  </si>
  <si>
    <t xml:space="preserve">Mariposita #25 </t>
  </si>
  <si>
    <t>183024-0001</t>
  </si>
  <si>
    <t>Mesa de Mayo</t>
  </si>
  <si>
    <t>42271802-0001</t>
  </si>
  <si>
    <t>Nebulizador</t>
  </si>
  <si>
    <t>51101513-0002</t>
  </si>
  <si>
    <t>Neomicina, sulfato Polimixina, Test. Clorh. Gota</t>
  </si>
  <si>
    <t>51171909-0002</t>
  </si>
  <si>
    <t xml:space="preserve">Omeprazol Tabletas </t>
  </si>
  <si>
    <t>42182201-0002</t>
  </si>
  <si>
    <t xml:space="preserve">Otoscopio </t>
  </si>
  <si>
    <t>51141522-0002</t>
  </si>
  <si>
    <t>Oxcarbazepina 600mg Tabletas</t>
  </si>
  <si>
    <t>42222102-0001</t>
  </si>
  <si>
    <t>Pie de Suero</t>
  </si>
  <si>
    <t>41122807-0001</t>
  </si>
  <si>
    <t xml:space="preserve">Riñonera inoxidables </t>
  </si>
  <si>
    <t>51141702-0001</t>
  </si>
  <si>
    <t>Risperidona 1 mg (tabletas)</t>
  </si>
  <si>
    <t>51141704-0007</t>
  </si>
  <si>
    <t>Risperidona 3MG</t>
  </si>
  <si>
    <t>51141702-0004</t>
  </si>
  <si>
    <t>Risperidona Tabletas 2 Mg</t>
  </si>
  <si>
    <t>42182201-0004</t>
  </si>
  <si>
    <t>Termometro de Mercurio Axilares</t>
  </si>
  <si>
    <t>51102208-0001</t>
  </si>
  <si>
    <t>Thrombocid Crema</t>
  </si>
  <si>
    <t>51101582-0001</t>
  </si>
  <si>
    <t>Tobramiciba (Tobrimin) Gotas 5ml</t>
  </si>
  <si>
    <t>51101582-0003</t>
  </si>
  <si>
    <t>Tobramicina + Dexametasona Gotas</t>
  </si>
  <si>
    <t>51141533-0008</t>
  </si>
  <si>
    <t>Valproato de Magnesio 200 mg (120 ml)</t>
  </si>
  <si>
    <t>51141530-0002</t>
  </si>
  <si>
    <t>Valproato Sodico (Valprolam) 200mg</t>
  </si>
  <si>
    <t>41103502-0001</t>
  </si>
  <si>
    <t>Vaso Humidificador</t>
  </si>
  <si>
    <t>42311505-0001</t>
  </si>
  <si>
    <t>Venda Elastica 4x5</t>
  </si>
  <si>
    <t>51191905-0030</t>
  </si>
  <si>
    <t xml:space="preserve">Vitamina A  Perla </t>
  </si>
  <si>
    <t>51191905-0036</t>
  </si>
  <si>
    <t>Vitamina C Gotas (frasco)</t>
  </si>
  <si>
    <t>51191905-0039</t>
  </si>
  <si>
    <t>Zinc elemental (jarabe)</t>
  </si>
  <si>
    <t>42311511-0002</t>
  </si>
  <si>
    <t>Z-O (Esparadrapos)</t>
  </si>
  <si>
    <t>Inventario por Almacén: ACABADO TEXTILES</t>
  </si>
  <si>
    <t>53111903-0002</t>
  </si>
  <si>
    <t>CALZADO DEPORTIVO DIFERENTES SIZE</t>
  </si>
  <si>
    <t>Correas diferentes size</t>
  </si>
  <si>
    <t>Cortinas de baño</t>
  </si>
  <si>
    <t>enterizo de bebe con logo CONANI</t>
  </si>
  <si>
    <t>Medias Caki #5,6,7 y10</t>
  </si>
  <si>
    <t>Medias deportivas azul #6 y 8</t>
  </si>
  <si>
    <t>Medias deportivas blancas #6, 7 y 9</t>
  </si>
  <si>
    <t>Medias deportivas negras #7 y 8</t>
  </si>
  <si>
    <t>Mochilas basicas azules</t>
  </si>
  <si>
    <t>Mochilas de colores llenas de articulo de niñas</t>
  </si>
  <si>
    <t>Mochila ruedita de niños</t>
  </si>
  <si>
    <t>Mosquitero para cuna tipo cortina</t>
  </si>
  <si>
    <t>Pantalon deportivo corto varios size</t>
  </si>
  <si>
    <t>Pantalon deportivo corto rojo varios size</t>
  </si>
  <si>
    <t>Pantalon deportivo largo  varios size</t>
  </si>
  <si>
    <t>Pantaloncillos niños varios size y colores</t>
  </si>
  <si>
    <t>Panties edtampados diferentes size</t>
  </si>
  <si>
    <t>Poloshirt escolar amarillo diferente size</t>
  </si>
  <si>
    <t>Poloshirt escolar azul jade diferentes size</t>
  </si>
  <si>
    <t>Poloshirt escolar azul oscuro diferentes size</t>
  </si>
  <si>
    <t>Poloshirt escolar rojo vino diferentes size</t>
  </si>
  <si>
    <t>53103001-0088</t>
  </si>
  <si>
    <t>Poloshitr con Cuello Zise Extra Large (Varios Colores)</t>
  </si>
  <si>
    <t>Protector de cuna</t>
  </si>
  <si>
    <t>Ropa par niño , adolescente y adultos (donada)</t>
  </si>
  <si>
    <t>T-Shirt verde logo CONANI</t>
  </si>
  <si>
    <t>T-shirt color blanco diferentes size</t>
  </si>
  <si>
    <t>80141611-0001</t>
  </si>
  <si>
    <t>TSHIRTS SERIGRAFIADOS</t>
  </si>
  <si>
    <t>30191505-0001</t>
  </si>
  <si>
    <t>Banquillo para subir a la camilla</t>
  </si>
  <si>
    <t>60141008-0051</t>
  </si>
  <si>
    <t>Camión Volteo 3+</t>
  </si>
  <si>
    <t>43211507-0014</t>
  </si>
  <si>
    <t>COMPUTADORA REFURBISHED DELL</t>
  </si>
  <si>
    <t>31191602-0001</t>
  </si>
  <si>
    <t>Disco de corte de 7"</t>
  </si>
  <si>
    <t>Dispensador de Papel de mano</t>
  </si>
  <si>
    <t>Guayo metalico con mango</t>
  </si>
  <si>
    <t>60141008-0044</t>
  </si>
  <si>
    <t>Juego Bloques de Tela 6M+</t>
  </si>
  <si>
    <t>60141008-0050</t>
  </si>
  <si>
    <t>Juego de Bebé 3m+</t>
  </si>
  <si>
    <t>60141008-0053</t>
  </si>
  <si>
    <t>Juego de Camión de Colores</t>
  </si>
  <si>
    <t>60141008-0052</t>
  </si>
  <si>
    <t>Juego de Camión Pala y Volteo 3+</t>
  </si>
  <si>
    <t>60141008-0054</t>
  </si>
  <si>
    <t>Juego de Maracas 3M+</t>
  </si>
  <si>
    <t>27111707-0004</t>
  </si>
  <si>
    <t>Llave Ajustables de 22mm a 12mm</t>
  </si>
  <si>
    <t>49221505-0001</t>
  </si>
  <si>
    <t>MALLA DE BASKETBALL</t>
  </si>
  <si>
    <t>49221505-0002</t>
  </si>
  <si>
    <t>MALLA DE VOLLEYBALL</t>
  </si>
  <si>
    <t>60141008-0046</t>
  </si>
  <si>
    <t>Maracas de Animales 3M+</t>
  </si>
  <si>
    <t>53121603-0004</t>
  </si>
  <si>
    <t>MOCHILAS CON KIT JUNTA LOCAL DE PROTECCION</t>
  </si>
  <si>
    <t>44101904-0002</t>
  </si>
  <si>
    <t>Mouse Pad Klipx de Gel</t>
  </si>
  <si>
    <t>60141008-0049</t>
  </si>
  <si>
    <t>Paquete de Animalitos de Gomas 3+</t>
  </si>
  <si>
    <t>60141008-0045</t>
  </si>
  <si>
    <t>Parché Chino</t>
  </si>
  <si>
    <t>60141008-0047</t>
  </si>
  <si>
    <t>Peluche Animales OM+</t>
  </si>
  <si>
    <t>31211508-0006</t>
  </si>
  <si>
    <t>Pintura Blanca 50 Latex</t>
  </si>
  <si>
    <t>31211501-0001</t>
  </si>
  <si>
    <t>Pintura de esmalte blanca</t>
  </si>
  <si>
    <t>60141105-0002</t>
  </si>
  <si>
    <t>PitoS</t>
  </si>
  <si>
    <t>60141008-0048</t>
  </si>
  <si>
    <t>Pizarra Magnenetica de Dibujo 3+</t>
  </si>
  <si>
    <t>49221503-0002</t>
  </si>
  <si>
    <t>RODILLERA DEPORTIVA REFORZADA</t>
  </si>
  <si>
    <t>14121504-0001</t>
  </si>
  <si>
    <t>Rollo papel aluminio</t>
  </si>
  <si>
    <t>30101803-0002</t>
  </si>
  <si>
    <t xml:space="preserve">Switch de presion </t>
  </si>
  <si>
    <t>43211509-0005</t>
  </si>
  <si>
    <t>TABLETAS GALAXI TAB A7</t>
  </si>
  <si>
    <t>43211706-0002</t>
  </si>
  <si>
    <t>TECLADO KLPX</t>
  </si>
  <si>
    <t>60141008-0043</t>
  </si>
  <si>
    <t>Teléfono para Bebé 3M +</t>
  </si>
  <si>
    <t>Capas de Agua impermeable</t>
  </si>
  <si>
    <t>39101605-0006</t>
  </si>
  <si>
    <t>Lámparas de Emergencia</t>
  </si>
  <si>
    <t>56101539-0001</t>
  </si>
  <si>
    <t>Camarotes de Hierro de 163 cm * 200 cm</t>
  </si>
  <si>
    <t>43211507-0001</t>
  </si>
  <si>
    <t xml:space="preserve">Computadora de escritorio </t>
  </si>
  <si>
    <t>43211507-0012</t>
  </si>
  <si>
    <t>Computadoras Optiplex 3080</t>
  </si>
  <si>
    <t>52141538-0001</t>
  </si>
  <si>
    <t>Esterilizador de biberones</t>
  </si>
  <si>
    <t>52141802-0001</t>
  </si>
  <si>
    <t>Estufa electrica de 2 hornillas</t>
  </si>
  <si>
    <t>52141526-0001</t>
  </si>
  <si>
    <t>Greca para café de 12 taza</t>
  </si>
  <si>
    <t>43212110-0004</t>
  </si>
  <si>
    <t>Impresora HP LasetJet pro M404N</t>
  </si>
  <si>
    <t>47111501-0003</t>
  </si>
  <si>
    <t>Licuadora lndustrial</t>
  </si>
  <si>
    <t>52141524-0001</t>
  </si>
  <si>
    <t>Licuadora Pequeña</t>
  </si>
  <si>
    <t>32101602-0001</t>
  </si>
  <si>
    <t>Memoria de acceso aleatorio RAM A</t>
  </si>
  <si>
    <t>32101602-0003</t>
  </si>
  <si>
    <t>Memoria de acceso aleatorio RAM B</t>
  </si>
  <si>
    <t>32101602-0002</t>
  </si>
  <si>
    <t>Memoria de acceso aleatorio RAM C</t>
  </si>
  <si>
    <t>43211507-0013</t>
  </si>
  <si>
    <t>Monitores 22" P222H</t>
  </si>
  <si>
    <t>56101504-0003</t>
  </si>
  <si>
    <t>SILLAS PLEGABLES</t>
  </si>
  <si>
    <t>56101705-0001</t>
  </si>
  <si>
    <t>Vitrina para Medicamentos</t>
  </si>
  <si>
    <t>JUNIO 2022</t>
  </si>
  <si>
    <t>CONTEO AL 30/06/2022</t>
  </si>
  <si>
    <t>CONTEO 30/06/22</t>
  </si>
  <si>
    <t>50101538-0003</t>
  </si>
  <si>
    <t xml:space="preserve">Ajíes morrones (Amarillo)  </t>
  </si>
  <si>
    <t>50101538-0004</t>
  </si>
  <si>
    <t xml:space="preserve">Ajíes morrones (Mamey) </t>
  </si>
  <si>
    <t>50101538-0002</t>
  </si>
  <si>
    <t xml:space="preserve">Ajíes morrones (Rojo)  </t>
  </si>
  <si>
    <t>50221101-0002</t>
  </si>
  <si>
    <t>Arroz super selecto grado A</t>
  </si>
  <si>
    <t>50171550-0001</t>
  </si>
  <si>
    <t xml:space="preserve">Canelilla </t>
  </si>
  <si>
    <t>50111510-0003</t>
  </si>
  <si>
    <t xml:space="preserve">Carne de cerdo para guisar sin hueso </t>
  </si>
  <si>
    <t>50112001-0001</t>
  </si>
  <si>
    <t>Carnes de hamburguesa</t>
  </si>
  <si>
    <t>PAQUETE 4/1</t>
  </si>
  <si>
    <t>50101538-0024</t>
  </si>
  <si>
    <t xml:space="preserve">Cilantro (Paquetes de 2 libras) </t>
  </si>
  <si>
    <t>42231804-0002</t>
  </si>
  <si>
    <t>Formula Infantil asociado con el Reflujo 375 gm a 400 gm</t>
  </si>
  <si>
    <t>42231802-0009</t>
  </si>
  <si>
    <t xml:space="preserve">Fórmula infantil totalmente hidrolizada para niños de 0 a 12 meses 454 grs  </t>
  </si>
  <si>
    <t>50181905-0003</t>
  </si>
  <si>
    <t xml:space="preserve">Galletas dulce  </t>
  </si>
  <si>
    <t>50192404-0001</t>
  </si>
  <si>
    <t>Gelatinas de diferentes sabores. Paq. 48/1</t>
  </si>
  <si>
    <t>50192112-0001</t>
  </si>
  <si>
    <t>Hojuelas de Maíz Fundas de 5 lbrs. (Corn flakes)</t>
  </si>
  <si>
    <t>Fundas</t>
  </si>
  <si>
    <t>50193002-0001</t>
  </si>
  <si>
    <t>Jugos de diferentes sabores paq. 27/1</t>
  </si>
  <si>
    <t>CAJA 27/1</t>
  </si>
  <si>
    <t>50101538-0031</t>
  </si>
  <si>
    <t xml:space="preserve">Lechuga Repollada </t>
  </si>
  <si>
    <t>50101538-0032</t>
  </si>
  <si>
    <t xml:space="preserve">Lechuga Romana </t>
  </si>
  <si>
    <t>50192402-0001</t>
  </si>
  <si>
    <t>Mantequilla de maní de 1 Libras</t>
  </si>
  <si>
    <t>CAJA 6/1</t>
  </si>
  <si>
    <t>50192401-0002</t>
  </si>
  <si>
    <t>Mermeladas frascos diferentes sabores 16 oz</t>
  </si>
  <si>
    <t>50181901-0001</t>
  </si>
  <si>
    <t xml:space="preserve">Pan fresco para hamburguesa 8/1 </t>
  </si>
  <si>
    <t>PAQUETE 8/1</t>
  </si>
  <si>
    <t>50181901-0003</t>
  </si>
  <si>
    <t>Pan Fresco sobao</t>
  </si>
  <si>
    <t xml:space="preserve">Pasa sin semilla </t>
  </si>
  <si>
    <t>50111510-0005</t>
  </si>
  <si>
    <t xml:space="preserve">Pechugas de Pollo </t>
  </si>
  <si>
    <t>50101538-0018</t>
  </si>
  <si>
    <t xml:space="preserve">Remolachas </t>
  </si>
  <si>
    <t>50171550-0012</t>
  </si>
  <si>
    <t>Vainilla Blanca de 128 oz.</t>
  </si>
  <si>
    <t>50101538-0006</t>
  </si>
  <si>
    <t xml:space="preserve">Verdura Fresca (Paquetes 2 lbs) </t>
  </si>
  <si>
    <t>50202203-0002</t>
  </si>
  <si>
    <t>Vino Tinto para cocinar</t>
  </si>
  <si>
    <t>50101538-0027</t>
  </si>
  <si>
    <t xml:space="preserve">Yautía Blanca </t>
  </si>
  <si>
    <t>50131703-0004</t>
  </si>
  <si>
    <t>Yogurt de diferentes sabores de galón de 128oz</t>
  </si>
  <si>
    <t>50101538-0017</t>
  </si>
  <si>
    <t xml:space="preserve">Zanahorias  </t>
  </si>
  <si>
    <t>47131816-0001</t>
  </si>
  <si>
    <t xml:space="preserve">Ambientador de Diferentes Aromas en Spray </t>
  </si>
  <si>
    <t>47121804-0002</t>
  </si>
  <si>
    <t>Bomba para destapar inodoro</t>
  </si>
  <si>
    <t>53131503-0002</t>
  </si>
  <si>
    <t>Cepillo Dental para Adulto con Cerdas Pulidoras</t>
  </si>
  <si>
    <t>53131661-0002</t>
  </si>
  <si>
    <t>Crema para Pañalitis</t>
  </si>
  <si>
    <t>53131661-0001</t>
  </si>
  <si>
    <t>Crema para el cuerpo</t>
  </si>
  <si>
    <t>52151631-0001</t>
  </si>
  <si>
    <t xml:space="preserve">Escobillones para Biberones </t>
  </si>
  <si>
    <t>53131502-0001</t>
  </si>
  <si>
    <t xml:space="preserve">Pasta Dental Anticaries con Fluor (100 Ml) </t>
  </si>
  <si>
    <t>53131624-0002</t>
  </si>
  <si>
    <t>Toalla Desechable</t>
  </si>
  <si>
    <t>CONTEO 30/06/2022</t>
  </si>
  <si>
    <t>14111610-0004</t>
  </si>
  <si>
    <t>Foami paquete 25/1</t>
  </si>
  <si>
    <t>60121501-0003</t>
  </si>
  <si>
    <t>44122015-0005</t>
  </si>
  <si>
    <t>Sobres Blanco</t>
  </si>
  <si>
    <t>55121802-0001</t>
  </si>
  <si>
    <t>Tarjetas PVC para Carnet cajas 500/1</t>
  </si>
  <si>
    <t>CAJA 500/1</t>
  </si>
  <si>
    <t>44103103-0006</t>
  </si>
  <si>
    <t>Toner HP CE255A (BLACK)</t>
  </si>
  <si>
    <t>Tóner HP J3M70A (Amarillo)</t>
  </si>
  <si>
    <t>42131502-0001</t>
  </si>
  <si>
    <t>Gorros desechables para cocina</t>
  </si>
  <si>
    <t>Paq 100/1</t>
  </si>
  <si>
    <t>52151502-0001</t>
  </si>
  <si>
    <t>Platos Desechables No.6</t>
  </si>
  <si>
    <t>51141533-0010</t>
  </si>
  <si>
    <t>Acido Valproico 200mg Solución frasco 40ml</t>
  </si>
  <si>
    <t>51101507-0047</t>
  </si>
  <si>
    <t xml:space="preserve">Alergalop Gotas </t>
  </si>
  <si>
    <t>Algodón en bolitas</t>
  </si>
  <si>
    <t>CAJA 130/1</t>
  </si>
  <si>
    <t>51101511-0002</t>
  </si>
  <si>
    <t>Amoxicilina + Acido Clavulanico Capsulas</t>
  </si>
  <si>
    <t>42141501-0004</t>
  </si>
  <si>
    <t>Cateter No.18 cajas 50/1</t>
  </si>
  <si>
    <t>42141501-0002</t>
  </si>
  <si>
    <t>Cateter No.22 cajas 50/1</t>
  </si>
  <si>
    <t>42141501-0003</t>
  </si>
  <si>
    <t>Cateter No.24 cajas 50/1</t>
  </si>
  <si>
    <t>Ceftrioxona IG.V./M. Vial</t>
  </si>
  <si>
    <t>51102707-0011</t>
  </si>
  <si>
    <t>Clorhexidina Jabon</t>
  </si>
  <si>
    <t>51161620-0003</t>
  </si>
  <si>
    <t xml:space="preserve">Clorhidrato de Hidroxicina Jarabe 10 mg / 5mg Hidroxicina (Atarax) </t>
  </si>
  <si>
    <t>51101507-0046</t>
  </si>
  <si>
    <t>Dolo-Apranax</t>
  </si>
  <si>
    <t>42181608-0001</t>
  </si>
  <si>
    <t>Esfigmomanómetro Pediátrico</t>
  </si>
  <si>
    <t>CAJA 10/1</t>
  </si>
  <si>
    <t xml:space="preserve">Flufenazina Decanoato 25mg ampollas </t>
  </si>
  <si>
    <t>51141709-0001</t>
  </si>
  <si>
    <t>Flufenazina tableta 5mg</t>
  </si>
  <si>
    <t>41104002-0001</t>
  </si>
  <si>
    <t>Glucometro</t>
  </si>
  <si>
    <t>42132203-0001</t>
  </si>
  <si>
    <t>Guante Nitrilo</t>
  </si>
  <si>
    <t>Haloperidol ampolla 1ml. 5mg.</t>
  </si>
  <si>
    <t>51161623-0004</t>
  </si>
  <si>
    <t>Hiderax solucion oral</t>
  </si>
  <si>
    <t>51142131-0002</t>
  </si>
  <si>
    <t>Hidrocortisona 1% pomada Tubo 15g</t>
  </si>
  <si>
    <t>51131503-0006</t>
  </si>
  <si>
    <t>Hierro glicinato quenato jarabe (cheltin)</t>
  </si>
  <si>
    <t>47131805-0015</t>
  </si>
  <si>
    <t>Jabon De Azufre Pasta 100 G</t>
  </si>
  <si>
    <t>51161606-0004</t>
  </si>
  <si>
    <t>Loratadina 5mg/5ml. jarabe frasco 90ml</t>
  </si>
  <si>
    <t>42131606-0011</t>
  </si>
  <si>
    <t>Mascarillas N95</t>
  </si>
  <si>
    <t>51191905-0027</t>
  </si>
  <si>
    <t>Multivitaminicos Y Minerales Capsula</t>
  </si>
  <si>
    <t>51121904-0002</t>
  </si>
  <si>
    <t>Nifedipina 20 mg Comp.</t>
  </si>
  <si>
    <t>51141704-0004</t>
  </si>
  <si>
    <t xml:space="preserve">Risperidona (Risdon) 2mg Tabletas Cajas 25/1 Tabletas </t>
  </si>
  <si>
    <t>51141704-0005</t>
  </si>
  <si>
    <t xml:space="preserve">Risperidona (Risdon) 3mg Tabletas Cajas 25/1  </t>
  </si>
  <si>
    <t>51142104-0012</t>
  </si>
  <si>
    <t>Solución Cloruro Sodico0.45 frasco 100ml</t>
  </si>
  <si>
    <t>51101508-0001</t>
  </si>
  <si>
    <t>Trimetoprim Sulfametoxazol Tableta 160mg/800mg</t>
  </si>
  <si>
    <t>51191905-0028</t>
  </si>
  <si>
    <t>Vitamina B15 (Mecobalamina) Capsula 500 Mg</t>
  </si>
  <si>
    <t>Blusas y Camisas de mujer</t>
  </si>
  <si>
    <t>Camisa escolar Azul #16</t>
  </si>
  <si>
    <t>Camisetas / Camisas niño</t>
  </si>
  <si>
    <t>53103001-0090</t>
  </si>
  <si>
    <t>CAMISETAS BLANCAS</t>
  </si>
  <si>
    <t xml:space="preserve">UNIDAD </t>
  </si>
  <si>
    <t>Capas lluvia niñas</t>
  </si>
  <si>
    <t>enterizos de bebe CONANI</t>
  </si>
  <si>
    <t>GOMITAS PARA EL PELO</t>
  </si>
  <si>
    <t>PAQ 12/1</t>
  </si>
  <si>
    <t>52121508-0001</t>
  </si>
  <si>
    <t>Juegos de Sabanas para cama Twin</t>
  </si>
  <si>
    <t>52121604-0002</t>
  </si>
  <si>
    <t>Manteles Cuadrados con sus Bambalinas</t>
  </si>
  <si>
    <t>53102402-0008</t>
  </si>
  <si>
    <t>Medias Caki #8</t>
  </si>
  <si>
    <t>53102402-0017</t>
  </si>
  <si>
    <t>Medias deportivas azul #7</t>
  </si>
  <si>
    <t>Medias estampadas adolescentes</t>
  </si>
  <si>
    <t>Medias niñas</t>
  </si>
  <si>
    <t>paq 3/1</t>
  </si>
  <si>
    <t>Medias para frio</t>
  </si>
  <si>
    <t>Mochilas + Kits</t>
  </si>
  <si>
    <t>Mochilas Azules</t>
  </si>
  <si>
    <t>Mochilas rueditas</t>
  </si>
  <si>
    <t>Pantalon deportivo corto  #2</t>
  </si>
  <si>
    <t>Pantalon deportivo corto  #4</t>
  </si>
  <si>
    <t>Pantalon deportivo corto #16</t>
  </si>
  <si>
    <t>53101501-0032</t>
  </si>
  <si>
    <t>Pantalon Kaki largo #18</t>
  </si>
  <si>
    <t>53101501-0030</t>
  </si>
  <si>
    <t>Pantalon Kaki largo #24</t>
  </si>
  <si>
    <t>Pantalon Kaki largo #31</t>
  </si>
  <si>
    <t>Panties para niñas</t>
  </si>
  <si>
    <t>PAÑOLETAS ESTAMPADAS COLORES</t>
  </si>
  <si>
    <t>PIJAMAS BEBE 0-3</t>
  </si>
  <si>
    <t>53102601-0004</t>
  </si>
  <si>
    <t xml:space="preserve">Pijanas de niñas </t>
  </si>
  <si>
    <t>Poloshirt escolar amarillo #XL</t>
  </si>
  <si>
    <t>Poloshirt escolar rojo vino #L</t>
  </si>
  <si>
    <t>Poloshirt escolar rojo vino #M</t>
  </si>
  <si>
    <t xml:space="preserve">Ropa bebe </t>
  </si>
  <si>
    <t>52121501-0002</t>
  </si>
  <si>
    <t xml:space="preserve">Sabana para Cunas </t>
  </si>
  <si>
    <t>53103001-0025</t>
  </si>
  <si>
    <t>T- shirt color blanco Talla L</t>
  </si>
  <si>
    <t>53103001-0026</t>
  </si>
  <si>
    <t>T- shirt color blanco Talla XL</t>
  </si>
  <si>
    <t>52121701-0003</t>
  </si>
  <si>
    <t>Toallas de Baño</t>
  </si>
  <si>
    <t>Vestido niñas 3T/4T</t>
  </si>
  <si>
    <t>Vestidos azul niña #12</t>
  </si>
  <si>
    <t>Vestidos y enterizos de mujer</t>
  </si>
  <si>
    <t>31161725-0001</t>
  </si>
  <si>
    <t>Abrazadera</t>
  </si>
  <si>
    <t>47131502-0002</t>
  </si>
  <si>
    <t>Agarrador de caldero</t>
  </si>
  <si>
    <t>26121507-0001</t>
  </si>
  <si>
    <t>Alambres</t>
  </si>
  <si>
    <t>52151642-0001</t>
  </si>
  <si>
    <t>Aplastador o majador de fritos</t>
  </si>
  <si>
    <t>26111701-0003</t>
  </si>
  <si>
    <t>Batería para Inversor 6 voltios 12 amperes</t>
  </si>
  <si>
    <t>11111609-0001</t>
  </si>
  <si>
    <t>Block</t>
  </si>
  <si>
    <t>39101701-0001</t>
  </si>
  <si>
    <t xml:space="preserve">Bombilla </t>
  </si>
  <si>
    <t>52152004-0004</t>
  </si>
  <si>
    <t>Bowl en Cristal 5.5</t>
  </si>
  <si>
    <t>Breaker 20 amp fino</t>
  </si>
  <si>
    <t>Breaker 40 amp</t>
  </si>
  <si>
    <t>Breaker 80 amp fino</t>
  </si>
  <si>
    <t xml:space="preserve">Breaker de 16Amp </t>
  </si>
  <si>
    <t xml:space="preserve">Breaker de 20AMP </t>
  </si>
  <si>
    <t xml:space="preserve">Breaker de 32Amp </t>
  </si>
  <si>
    <t xml:space="preserve">Breaker de 60Amp </t>
  </si>
  <si>
    <t>Caja de breaker</t>
  </si>
  <si>
    <t>24112404-0001</t>
  </si>
  <si>
    <t>Cajita</t>
  </si>
  <si>
    <t>52152002-0008</t>
  </si>
  <si>
    <t>Canasta plastica para vegetales</t>
  </si>
  <si>
    <t>30111601-0001</t>
  </si>
  <si>
    <t>Cemento blanco</t>
  </si>
  <si>
    <t>31161503-0001</t>
  </si>
  <si>
    <t xml:space="preserve">Clavo impacto </t>
  </si>
  <si>
    <t>52151604-0005</t>
  </si>
  <si>
    <t>Colador mediano de acero</t>
  </si>
  <si>
    <t>32141016-0002</t>
  </si>
  <si>
    <t>39121414-0001</t>
  </si>
  <si>
    <t>Conector recto</t>
  </si>
  <si>
    <t>39121424-0001</t>
  </si>
  <si>
    <t>Coupling</t>
  </si>
  <si>
    <t>52152002-0001</t>
  </si>
  <si>
    <t xml:space="preserve">Cubo mediano con tapa para cocina </t>
  </si>
  <si>
    <t>52152002-0003</t>
  </si>
  <si>
    <t>Cubo para despensa con tapa</t>
  </si>
  <si>
    <t>Cuchara café</t>
  </si>
  <si>
    <t>paq 12/1</t>
  </si>
  <si>
    <t>52151704-0002</t>
  </si>
  <si>
    <t>Cucharas para uso doméstico</t>
  </si>
  <si>
    <t>40142309-0008</t>
  </si>
  <si>
    <t>Curva</t>
  </si>
  <si>
    <t>32141004-0001</t>
  </si>
  <si>
    <t>Curva electrica</t>
  </si>
  <si>
    <t>46181501-0001</t>
  </si>
  <si>
    <t>Delantar Tipo Pechera</t>
  </si>
  <si>
    <t>40141719-0002</t>
  </si>
  <si>
    <t>Electrodos Tipo E6013</t>
  </si>
  <si>
    <t>52152002-0006</t>
  </si>
  <si>
    <t>Envase para azucar</t>
  </si>
  <si>
    <t>52152002-0005</t>
  </si>
  <si>
    <t>Envase para sal</t>
  </si>
  <si>
    <t>52152002-0007</t>
  </si>
  <si>
    <t xml:space="preserve">Envase plastico para cafe </t>
  </si>
  <si>
    <t>12131705-0001</t>
  </si>
  <si>
    <t>Fulminantes</t>
  </si>
  <si>
    <t>40142404-0001</t>
  </si>
  <si>
    <t>Junta de cera</t>
  </si>
  <si>
    <t>27111720-0002</t>
  </si>
  <si>
    <t>Llave angular</t>
  </si>
  <si>
    <t>52151631-0005</t>
  </si>
  <si>
    <t>Majador de viveres</t>
  </si>
  <si>
    <t>31201512-0003</t>
  </si>
  <si>
    <t>MaskingTape 3 M</t>
  </si>
  <si>
    <t>ROLLOS</t>
  </si>
  <si>
    <t>56121401-0001</t>
  </si>
  <si>
    <t>Mesa Plegable</t>
  </si>
  <si>
    <t>27111720-0001</t>
  </si>
  <si>
    <t>Mezcladoras</t>
  </si>
  <si>
    <t>43211905-0002</t>
  </si>
  <si>
    <t>MONITOR 19 "</t>
  </si>
  <si>
    <t>60122202-0001</t>
  </si>
  <si>
    <t>Mota</t>
  </si>
  <si>
    <t>Pitos</t>
  </si>
  <si>
    <t>Plato de melamina llano</t>
  </si>
  <si>
    <t xml:space="preserve">Platon de cristal </t>
  </si>
  <si>
    <t xml:space="preserve">Polvo para cucarachas </t>
  </si>
  <si>
    <t>32101635-0001</t>
  </si>
  <si>
    <t>Registro</t>
  </si>
  <si>
    <t>32101635-0003</t>
  </si>
  <si>
    <t>Registro 2</t>
  </si>
  <si>
    <t>32101635-0002</t>
  </si>
  <si>
    <t>Registro EMT</t>
  </si>
  <si>
    <t>60141008-0063</t>
  </si>
  <si>
    <t>Set de alfombras de goma 4/1</t>
  </si>
  <si>
    <t>12352310-0001</t>
  </si>
  <si>
    <t xml:space="preserve">Silicone </t>
  </si>
  <si>
    <t>31151504-0001</t>
  </si>
  <si>
    <t>Soga de nylon</t>
  </si>
  <si>
    <t xml:space="preserve">Tapa caldero grande </t>
  </si>
  <si>
    <t>Tapa caldero mediana</t>
  </si>
  <si>
    <t>26121624-0001</t>
  </si>
  <si>
    <t>Tape</t>
  </si>
  <si>
    <t>31161603-0001</t>
  </si>
  <si>
    <t>Tarugo verde</t>
  </si>
  <si>
    <t>Tazon alimentacion bebe</t>
  </si>
  <si>
    <t>52152010-0001</t>
  </si>
  <si>
    <t>Termos para Café en Acero Inoxidable</t>
  </si>
  <si>
    <t>Teteras</t>
  </si>
  <si>
    <t>47131502-0001</t>
  </si>
  <si>
    <t>Toalla para cocina</t>
  </si>
  <si>
    <t>26121630-0001</t>
  </si>
  <si>
    <t>Toma corriente</t>
  </si>
  <si>
    <t>39121003-0001</t>
  </si>
  <si>
    <t xml:space="preserve">Transformadores para Lamparas </t>
  </si>
  <si>
    <t>42272012-0001</t>
  </si>
  <si>
    <t>30102403-0001</t>
  </si>
  <si>
    <t>Varilla</t>
  </si>
  <si>
    <t>Vasos entrenadores</t>
  </si>
  <si>
    <t>Inventario por Almacén: ACTIVO FIJO</t>
  </si>
  <si>
    <t>Esterilizador de Biberones</t>
  </si>
  <si>
    <t>Estufas Eléctricas de 2 Hornillas</t>
  </si>
  <si>
    <t>Grecas para café de 12 Tazas</t>
  </si>
  <si>
    <t>56111514-0001</t>
  </si>
  <si>
    <t>Mesas Plásticas Plegadizas</t>
  </si>
  <si>
    <t>27112111-0001</t>
  </si>
  <si>
    <t>Pinza de corte #6</t>
  </si>
  <si>
    <t>Rueda de mefir</t>
  </si>
  <si>
    <t>56112105-0001</t>
  </si>
  <si>
    <t>Sillas Plásticas s/ Brazos</t>
  </si>
  <si>
    <t xml:space="preserve">CREADO </t>
  </si>
  <si>
    <t>07/07/2022 4:00pm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</si>
</sst>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D$&quot;* #,##0.00_-;\-&quot;RD$&quot;* #,##0.00_-;_-&quot;RD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8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4"/>
      <color rgb="FF08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4" fontId="6" fillId="0" borderId="1" xfId="0" applyNumberFormat="1" applyFont="1" applyFill="1" applyBorder="1" applyAlignment="1">
      <alignment wrapText="1"/>
    </xf>
    <xf numFmtId="44" fontId="0" fillId="0" borderId="1" xfId="0" applyNumberFormat="1" applyFont="1" applyBorder="1" applyAlignment="1">
      <alignment wrapText="1"/>
    </xf>
    <xf numFmtId="44" fontId="0" fillId="0" borderId="2" xfId="0" applyNumberFormat="1" applyFont="1" applyFill="1" applyBorder="1" applyAlignment="1">
      <alignment wrapText="1"/>
    </xf>
    <xf numFmtId="44" fontId="0" fillId="0" borderId="1" xfId="0" applyNumberFormat="1" applyFont="1" applyBorder="1"/>
    <xf numFmtId="44" fontId="2" fillId="2" borderId="1" xfId="0" applyNumberFormat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44" fontId="2" fillId="0" borderId="1" xfId="1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4" fontId="2" fillId="0" borderId="1" xfId="1" applyNumberFormat="1" applyFont="1" applyBorder="1" applyAlignment="1">
      <alignment wrapText="1"/>
    </xf>
    <xf numFmtId="49" fontId="5" fillId="0" borderId="0" xfId="0" applyNumberFormat="1" applyFont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NumberFormat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4" fontId="2" fillId="0" borderId="1" xfId="0" applyNumberFormat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Fill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18</xdr:row>
      <xdr:rowOff>57151</xdr:rowOff>
    </xdr:from>
    <xdr:to>
      <xdr:col>2</xdr:col>
      <xdr:colOff>77248</xdr:colOff>
      <xdr:row>25</xdr:row>
      <xdr:rowOff>76201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3533776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47</xdr:row>
      <xdr:rowOff>123826</xdr:rowOff>
    </xdr:from>
    <xdr:to>
      <xdr:col>2</xdr:col>
      <xdr:colOff>67723</xdr:colOff>
      <xdr:row>54</xdr:row>
      <xdr:rowOff>142876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600451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76</xdr:row>
      <xdr:rowOff>123826</xdr:rowOff>
    </xdr:from>
    <xdr:to>
      <xdr:col>2</xdr:col>
      <xdr:colOff>67723</xdr:colOff>
      <xdr:row>83</xdr:row>
      <xdr:rowOff>142876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3600451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2066151</xdr:colOff>
      <xdr:row>62</xdr:row>
      <xdr:rowOff>123825</xdr:rowOff>
    </xdr:from>
    <xdr:to>
      <xdr:col>2</xdr:col>
      <xdr:colOff>1151793</xdr:colOff>
      <xdr:row>67</xdr:row>
      <xdr:rowOff>190017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151" y="1203007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2381250</xdr:colOff>
      <xdr:row>33</xdr:row>
      <xdr:rowOff>85725</xdr:rowOff>
    </xdr:from>
    <xdr:to>
      <xdr:col>3</xdr:col>
      <xdr:colOff>285792</xdr:colOff>
      <xdr:row>38</xdr:row>
      <xdr:rowOff>151917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41985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2209800</xdr:colOff>
      <xdr:row>4</xdr:row>
      <xdr:rowOff>85725</xdr:rowOff>
    </xdr:from>
    <xdr:to>
      <xdr:col>3</xdr:col>
      <xdr:colOff>114342</xdr:colOff>
      <xdr:row>9</xdr:row>
      <xdr:rowOff>151917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847725"/>
          <a:ext cx="1543092" cy="1018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114300</xdr:rowOff>
    </xdr:from>
    <xdr:to>
      <xdr:col>5</xdr:col>
      <xdr:colOff>1038267</xdr:colOff>
      <xdr:row>6</xdr:row>
      <xdr:rowOff>132867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0480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58</xdr:row>
      <xdr:rowOff>9525</xdr:rowOff>
    </xdr:from>
    <xdr:to>
      <xdr:col>5</xdr:col>
      <xdr:colOff>1104942</xdr:colOff>
      <xdr:row>63</xdr:row>
      <xdr:rowOff>37617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459230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157</xdr:row>
      <xdr:rowOff>19050</xdr:rowOff>
    </xdr:from>
    <xdr:to>
      <xdr:col>5</xdr:col>
      <xdr:colOff>1057317</xdr:colOff>
      <xdr:row>161</xdr:row>
      <xdr:rowOff>199542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37499925"/>
          <a:ext cx="1543092" cy="10186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628692</xdr:colOff>
      <xdr:row>5</xdr:row>
      <xdr:rowOff>142392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48</xdr:row>
      <xdr:rowOff>171450</xdr:rowOff>
    </xdr:from>
    <xdr:to>
      <xdr:col>1</xdr:col>
      <xdr:colOff>609642</xdr:colOff>
      <xdr:row>53</xdr:row>
      <xdr:rowOff>199542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03007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105</xdr:row>
      <xdr:rowOff>47625</xdr:rowOff>
    </xdr:from>
    <xdr:to>
      <xdr:col>1</xdr:col>
      <xdr:colOff>628692</xdr:colOff>
      <xdr:row>109</xdr:row>
      <xdr:rowOff>228117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5288875"/>
          <a:ext cx="1543092" cy="1018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533442</xdr:colOff>
      <xdr:row>6</xdr:row>
      <xdr:rowOff>18567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9525</xdr:rowOff>
    </xdr:from>
    <xdr:to>
      <xdr:col>1</xdr:col>
      <xdr:colOff>533442</xdr:colOff>
      <xdr:row>198</xdr:row>
      <xdr:rowOff>28092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0677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378</xdr:row>
      <xdr:rowOff>0</xdr:rowOff>
    </xdr:from>
    <xdr:to>
      <xdr:col>1</xdr:col>
      <xdr:colOff>581067</xdr:colOff>
      <xdr:row>382</xdr:row>
      <xdr:rowOff>180492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6822875"/>
          <a:ext cx="1543092" cy="10186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180975</xdr:rowOff>
    </xdr:from>
    <xdr:to>
      <xdr:col>1</xdr:col>
      <xdr:colOff>552492</xdr:colOff>
      <xdr:row>6</xdr:row>
      <xdr:rowOff>9042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8097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24</xdr:row>
      <xdr:rowOff>171450</xdr:rowOff>
    </xdr:from>
    <xdr:to>
      <xdr:col>1</xdr:col>
      <xdr:colOff>533442</xdr:colOff>
      <xdr:row>29</xdr:row>
      <xdr:rowOff>199542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88657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50</xdr:row>
      <xdr:rowOff>47625</xdr:rowOff>
    </xdr:from>
    <xdr:to>
      <xdr:col>1</xdr:col>
      <xdr:colOff>562017</xdr:colOff>
      <xdr:row>54</xdr:row>
      <xdr:rowOff>228117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858875"/>
          <a:ext cx="1543092" cy="10186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171450</xdr:rowOff>
    </xdr:from>
    <xdr:to>
      <xdr:col>1</xdr:col>
      <xdr:colOff>657267</xdr:colOff>
      <xdr:row>5</xdr:row>
      <xdr:rowOff>199542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133</xdr:row>
      <xdr:rowOff>152400</xdr:rowOff>
    </xdr:from>
    <xdr:to>
      <xdr:col>1</xdr:col>
      <xdr:colOff>733467</xdr:colOff>
      <xdr:row>139</xdr:row>
      <xdr:rowOff>18567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77502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9525</xdr:rowOff>
    </xdr:from>
    <xdr:to>
      <xdr:col>1</xdr:col>
      <xdr:colOff>581067</xdr:colOff>
      <xdr:row>335</xdr:row>
      <xdr:rowOff>190017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694675"/>
          <a:ext cx="1543092" cy="10186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542967</xdr:colOff>
      <xdr:row>6</xdr:row>
      <xdr:rowOff>18567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140</xdr:row>
      <xdr:rowOff>142875</xdr:rowOff>
    </xdr:from>
    <xdr:to>
      <xdr:col>1</xdr:col>
      <xdr:colOff>657267</xdr:colOff>
      <xdr:row>145</xdr:row>
      <xdr:rowOff>170967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600450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215</xdr:row>
      <xdr:rowOff>152400</xdr:rowOff>
    </xdr:from>
    <xdr:to>
      <xdr:col>1</xdr:col>
      <xdr:colOff>647742</xdr:colOff>
      <xdr:row>220</xdr:row>
      <xdr:rowOff>142392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969150"/>
          <a:ext cx="1543092" cy="10186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</xdr:col>
      <xdr:colOff>657267</xdr:colOff>
      <xdr:row>5</xdr:row>
      <xdr:rowOff>132867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477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1</xdr:col>
      <xdr:colOff>590592</xdr:colOff>
      <xdr:row>204</xdr:row>
      <xdr:rowOff>18567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14962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357</xdr:row>
      <xdr:rowOff>38100</xdr:rowOff>
    </xdr:from>
    <xdr:to>
      <xdr:col>1</xdr:col>
      <xdr:colOff>619167</xdr:colOff>
      <xdr:row>361</xdr:row>
      <xdr:rowOff>218592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7374075"/>
          <a:ext cx="1543092" cy="10186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590592</xdr:colOff>
      <xdr:row>6</xdr:row>
      <xdr:rowOff>18567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590592</xdr:colOff>
      <xdr:row>37</xdr:row>
      <xdr:rowOff>18567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1125"/>
          <a:ext cx="1543092" cy="10186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590592</xdr:colOff>
      <xdr:row>78</xdr:row>
      <xdr:rowOff>180492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21625"/>
          <a:ext cx="1543092" cy="10186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-MAYO/RESUMEN%20DE%20INVENTARIO%20MAY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-JUNIO/RESUMEN%20INVENTARIO%20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LIMENTOS  BEBIDAS"/>
      <sheetName val="LIMPIEZA"/>
      <sheetName val="MATERIAL GASTABLE DE OFICINA"/>
      <sheetName val="DESECHABLES"/>
      <sheetName val="MEDICAMENTOS"/>
      <sheetName val="ACABADOS TEXTILES"/>
      <sheetName val="UTILES VARIOS"/>
      <sheetName val="ACTIVO FIJO"/>
    </sheetNames>
    <sheetDataSet>
      <sheetData sheetId="0" refreshError="1"/>
      <sheetData sheetId="1">
        <row r="98">
          <cell r="F98">
            <v>36684448.906180017</v>
          </cell>
        </row>
      </sheetData>
      <sheetData sheetId="2">
        <row r="55">
          <cell r="F55">
            <v>3166250.4500000007</v>
          </cell>
        </row>
      </sheetData>
      <sheetData sheetId="3">
        <row r="183">
          <cell r="F183">
            <v>10145712.630000003</v>
          </cell>
        </row>
      </sheetData>
      <sheetData sheetId="4">
        <row r="23">
          <cell r="F23">
            <v>1900380.7157999999</v>
          </cell>
        </row>
      </sheetData>
      <sheetData sheetId="5">
        <row r="195">
          <cell r="F195">
            <v>14801529.697999999</v>
          </cell>
        </row>
      </sheetData>
      <sheetData sheetId="6">
        <row r="73">
          <cell r="F73">
            <v>830275.12</v>
          </cell>
        </row>
      </sheetData>
      <sheetData sheetId="7">
        <row r="157">
          <cell r="F157">
            <v>16365807.211999992</v>
          </cell>
        </row>
      </sheetData>
      <sheetData sheetId="8">
        <row r="40">
          <cell r="F40">
            <v>5510848.9866000004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LIMENTOS Y BEBIDAS"/>
      <sheetName val="LIMPIEZA"/>
      <sheetName val="MATERIAL GAST OFICINA"/>
      <sheetName val="DESECHABLES"/>
      <sheetName val="MEDICAMENTOS"/>
      <sheetName val="ACABADO TEXTILES"/>
      <sheetName val="UTILES VARIOS"/>
      <sheetName val="ACTIVO FIJO"/>
    </sheetNames>
    <sheetDataSet>
      <sheetData sheetId="0" refreshError="1"/>
      <sheetData sheetId="1">
        <row r="99">
          <cell r="F99">
            <v>8448622.0394799989</v>
          </cell>
        </row>
      </sheetData>
      <sheetData sheetId="2">
        <row r="54">
          <cell r="F54">
            <v>2459251.7326000007</v>
          </cell>
        </row>
      </sheetData>
      <sheetData sheetId="3">
        <row r="178">
          <cell r="F178">
            <v>10741094.592800006</v>
          </cell>
        </row>
      </sheetData>
      <sheetData sheetId="4">
        <row r="23">
          <cell r="F23">
            <v>1192861.4358000001</v>
          </cell>
        </row>
      </sheetData>
      <sheetData sheetId="5">
        <row r="184">
          <cell r="F184">
            <v>12344309.409400001</v>
          </cell>
        </row>
      </sheetData>
      <sheetData sheetId="6">
        <row r="140">
          <cell r="G140">
            <v>1512652.1040000001</v>
          </cell>
        </row>
      </sheetData>
      <sheetData sheetId="7">
        <row r="215">
          <cell r="F215">
            <v>16367650.822599998</v>
          </cell>
        </row>
      </sheetData>
      <sheetData sheetId="8">
        <row r="38">
          <cell r="F38">
            <v>1780431.0892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view="pageLayout" topLeftCell="A40" zoomScaleNormal="100" workbookViewId="0">
      <selection activeCell="I11" sqref="I11"/>
    </sheetView>
  </sheetViews>
  <sheetFormatPr baseColWidth="10" defaultRowHeight="15" x14ac:dyDescent="0.25"/>
  <cols>
    <col min="2" max="2" width="36.85546875" bestFit="1" customWidth="1"/>
    <col min="3" max="3" width="17.7109375" bestFit="1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2"/>
      <c r="B2" s="2"/>
      <c r="C2" s="2"/>
    </row>
    <row r="3" spans="1:3" x14ac:dyDescent="0.25">
      <c r="A3" s="3" t="s">
        <v>1</v>
      </c>
      <c r="B3" s="3"/>
      <c r="C3" s="3"/>
    </row>
    <row r="4" spans="1:3" x14ac:dyDescent="0.25">
      <c r="A4" s="4" t="s">
        <v>2</v>
      </c>
      <c r="B4" s="4"/>
      <c r="C4" s="4"/>
    </row>
    <row r="5" spans="1:3" x14ac:dyDescent="0.25">
      <c r="A5" s="5"/>
      <c r="B5" s="5"/>
    </row>
    <row r="6" spans="1:3" x14ac:dyDescent="0.25">
      <c r="A6" s="6" t="s">
        <v>3</v>
      </c>
      <c r="B6" s="6"/>
      <c r="C6" s="6"/>
    </row>
    <row r="7" spans="1:3" x14ac:dyDescent="0.25">
      <c r="A7" s="7" t="s">
        <v>4</v>
      </c>
      <c r="B7" s="7"/>
      <c r="C7" s="7"/>
    </row>
    <row r="8" spans="1:3" x14ac:dyDescent="0.25">
      <c r="A8" s="6" t="s">
        <v>5</v>
      </c>
      <c r="B8" s="6"/>
      <c r="C8" s="6"/>
    </row>
    <row r="11" spans="1:3" ht="18.75" x14ac:dyDescent="0.3">
      <c r="A11" s="8" t="s">
        <v>6</v>
      </c>
      <c r="B11" s="8" t="s">
        <v>7</v>
      </c>
      <c r="C11" s="8" t="s">
        <v>8</v>
      </c>
    </row>
    <row r="12" spans="1:3" x14ac:dyDescent="0.25">
      <c r="A12" s="9">
        <v>1</v>
      </c>
      <c r="B12" s="10" t="s">
        <v>9</v>
      </c>
      <c r="C12" s="11">
        <v>4815276.3107999992</v>
      </c>
    </row>
    <row r="13" spans="1:3" x14ac:dyDescent="0.25">
      <c r="A13" s="9">
        <v>2</v>
      </c>
      <c r="B13" s="10" t="s">
        <v>10</v>
      </c>
      <c r="C13" s="12">
        <v>1554793.466</v>
      </c>
    </row>
    <row r="14" spans="1:3" x14ac:dyDescent="0.25">
      <c r="A14" s="9">
        <v>3</v>
      </c>
      <c r="B14" s="10" t="s">
        <v>11</v>
      </c>
      <c r="C14" s="13">
        <v>10007068.942800002</v>
      </c>
    </row>
    <row r="15" spans="1:3" x14ac:dyDescent="0.25">
      <c r="A15" s="9">
        <v>4</v>
      </c>
      <c r="B15" s="10" t="s">
        <v>12</v>
      </c>
      <c r="C15" s="14">
        <v>587631.19579999999</v>
      </c>
    </row>
    <row r="16" spans="1:3" x14ac:dyDescent="0.25">
      <c r="A16" s="9">
        <v>5</v>
      </c>
      <c r="B16" s="10" t="s">
        <v>13</v>
      </c>
      <c r="C16" s="14">
        <v>8066339.5919999974</v>
      </c>
    </row>
    <row r="17" spans="1:3" x14ac:dyDescent="0.25">
      <c r="A17" s="9">
        <v>6</v>
      </c>
      <c r="B17" s="10" t="s">
        <v>14</v>
      </c>
      <c r="C17" s="14">
        <v>788730.91</v>
      </c>
    </row>
    <row r="18" spans="1:3" x14ac:dyDescent="0.25">
      <c r="A18" s="9">
        <v>7</v>
      </c>
      <c r="B18" s="10" t="s">
        <v>15</v>
      </c>
      <c r="C18" s="14">
        <v>8958265.7542000003</v>
      </c>
    </row>
    <row r="19" spans="1:3" x14ac:dyDescent="0.25">
      <c r="A19" s="9">
        <v>8</v>
      </c>
      <c r="B19" s="10" t="s">
        <v>16</v>
      </c>
      <c r="C19" s="14">
        <v>958904.31660000002</v>
      </c>
    </row>
    <row r="20" spans="1:3" x14ac:dyDescent="0.25">
      <c r="C20" s="15">
        <f>SUM(C12:C19)</f>
        <v>35737010.488200001</v>
      </c>
    </row>
    <row r="24" spans="1:3" x14ac:dyDescent="0.25">
      <c r="A24" s="16" t="s">
        <v>17</v>
      </c>
      <c r="B24" s="16"/>
      <c r="C24" s="16"/>
    </row>
    <row r="25" spans="1:3" x14ac:dyDescent="0.25">
      <c r="A25" s="6" t="s">
        <v>18</v>
      </c>
      <c r="B25" s="6"/>
      <c r="C25" s="6"/>
    </row>
    <row r="26" spans="1:3" x14ac:dyDescent="0.25">
      <c r="A26" s="6" t="s">
        <v>19</v>
      </c>
      <c r="B26" s="6"/>
      <c r="C26" s="6"/>
    </row>
    <row r="30" spans="1:3" x14ac:dyDescent="0.25">
      <c r="A30" s="1" t="s">
        <v>0</v>
      </c>
      <c r="B30" s="1"/>
      <c r="C30" s="1"/>
    </row>
    <row r="31" spans="1:3" x14ac:dyDescent="0.25">
      <c r="A31" s="2"/>
      <c r="B31" s="2"/>
      <c r="C31" s="2"/>
    </row>
    <row r="32" spans="1:3" x14ac:dyDescent="0.25">
      <c r="A32" s="3" t="s">
        <v>1</v>
      </c>
      <c r="B32" s="3"/>
      <c r="C32" s="3"/>
    </row>
    <row r="33" spans="1:3" x14ac:dyDescent="0.25">
      <c r="A33" s="4" t="s">
        <v>2</v>
      </c>
      <c r="B33" s="4"/>
      <c r="C33" s="4"/>
    </row>
    <row r="34" spans="1:3" x14ac:dyDescent="0.25">
      <c r="A34" s="5"/>
      <c r="B34" s="5"/>
    </row>
    <row r="35" spans="1:3" x14ac:dyDescent="0.25">
      <c r="A35" s="6" t="s">
        <v>3</v>
      </c>
      <c r="B35" s="6"/>
      <c r="C35" s="6"/>
    </row>
    <row r="36" spans="1:3" x14ac:dyDescent="0.25">
      <c r="A36" s="7" t="s">
        <v>1542</v>
      </c>
      <c r="B36" s="7"/>
      <c r="C36" s="7"/>
    </row>
    <row r="37" spans="1:3" x14ac:dyDescent="0.25">
      <c r="A37" s="6" t="s">
        <v>1543</v>
      </c>
      <c r="B37" s="6"/>
      <c r="C37" s="6"/>
    </row>
    <row r="40" spans="1:3" ht="18.75" x14ac:dyDescent="0.3">
      <c r="A40" s="8" t="s">
        <v>6</v>
      </c>
      <c r="B40" s="8" t="s">
        <v>7</v>
      </c>
      <c r="C40" s="8" t="s">
        <v>8</v>
      </c>
    </row>
    <row r="41" spans="1:3" x14ac:dyDescent="0.25">
      <c r="A41" s="9">
        <v>1</v>
      </c>
      <c r="B41" s="10" t="s">
        <v>9</v>
      </c>
      <c r="C41" s="11">
        <f>'[1]ALIMENTOS  BEBIDAS'!$F$98</f>
        <v>36684448.906180017</v>
      </c>
    </row>
    <row r="42" spans="1:3" x14ac:dyDescent="0.25">
      <c r="A42" s="9">
        <v>2</v>
      </c>
      <c r="B42" s="10" t="s">
        <v>10</v>
      </c>
      <c r="C42" s="12">
        <f>[1]LIMPIEZA!$F$55</f>
        <v>3166250.4500000007</v>
      </c>
    </row>
    <row r="43" spans="1:3" x14ac:dyDescent="0.25">
      <c r="A43" s="9">
        <v>3</v>
      </c>
      <c r="B43" s="10" t="s">
        <v>11</v>
      </c>
      <c r="C43" s="13">
        <f>'[1]MATERIAL GASTABLE DE OFICINA'!$F$183</f>
        <v>10145712.630000003</v>
      </c>
    </row>
    <row r="44" spans="1:3" x14ac:dyDescent="0.25">
      <c r="A44" s="9">
        <v>4</v>
      </c>
      <c r="B44" s="10" t="s">
        <v>12</v>
      </c>
      <c r="C44" s="14">
        <f>[1]DESECHABLES!$F$23</f>
        <v>1900380.7157999999</v>
      </c>
    </row>
    <row r="45" spans="1:3" x14ac:dyDescent="0.25">
      <c r="A45" s="9">
        <v>5</v>
      </c>
      <c r="B45" s="10" t="s">
        <v>13</v>
      </c>
      <c r="C45" s="14">
        <f>[1]MEDICAMENTOS!$F$195</f>
        <v>14801529.697999999</v>
      </c>
    </row>
    <row r="46" spans="1:3" x14ac:dyDescent="0.25">
      <c r="A46" s="9">
        <v>6</v>
      </c>
      <c r="B46" s="10" t="s">
        <v>14</v>
      </c>
      <c r="C46" s="14">
        <f>'[1]ACABADOS TEXTILES'!$F$73</f>
        <v>830275.12</v>
      </c>
    </row>
    <row r="47" spans="1:3" x14ac:dyDescent="0.25">
      <c r="A47" s="9">
        <v>7</v>
      </c>
      <c r="B47" s="10" t="s">
        <v>15</v>
      </c>
      <c r="C47" s="14">
        <f>'[1]UTILES VARIOS'!$F$157</f>
        <v>16365807.211999992</v>
      </c>
    </row>
    <row r="48" spans="1:3" x14ac:dyDescent="0.25">
      <c r="A48" s="9">
        <v>8</v>
      </c>
      <c r="B48" s="10" t="s">
        <v>16</v>
      </c>
      <c r="C48" s="14">
        <f>'[1]ACTIVO FIJO'!$F$40</f>
        <v>5510848.9866000004</v>
      </c>
    </row>
    <row r="49" spans="1:3" x14ac:dyDescent="0.25">
      <c r="C49" s="15">
        <f>SUM(C41:C48)</f>
        <v>89405253.718580022</v>
      </c>
    </row>
    <row r="53" spans="1:3" x14ac:dyDescent="0.25">
      <c r="A53" s="16" t="s">
        <v>17</v>
      </c>
      <c r="B53" s="16"/>
      <c r="C53" s="16"/>
    </row>
    <row r="54" spans="1:3" x14ac:dyDescent="0.25">
      <c r="A54" s="6" t="s">
        <v>18</v>
      </c>
      <c r="B54" s="6"/>
      <c r="C54" s="6"/>
    </row>
    <row r="55" spans="1:3" x14ac:dyDescent="0.25">
      <c r="A55" s="6" t="s">
        <v>19</v>
      </c>
      <c r="B55" s="6"/>
      <c r="C55" s="6"/>
    </row>
    <row r="59" spans="1:3" x14ac:dyDescent="0.25">
      <c r="A59" s="1" t="s">
        <v>0</v>
      </c>
      <c r="B59" s="1"/>
      <c r="C59" s="1"/>
    </row>
    <row r="60" spans="1:3" x14ac:dyDescent="0.25">
      <c r="A60" s="2"/>
      <c r="B60" s="2"/>
      <c r="C60" s="2"/>
    </row>
    <row r="61" spans="1:3" x14ac:dyDescent="0.25">
      <c r="A61" s="3" t="s">
        <v>1</v>
      </c>
      <c r="B61" s="3"/>
      <c r="C61" s="3"/>
    </row>
    <row r="62" spans="1:3" x14ac:dyDescent="0.25">
      <c r="A62" s="4" t="s">
        <v>2</v>
      </c>
      <c r="B62" s="4"/>
      <c r="C62" s="4"/>
    </row>
    <row r="63" spans="1:3" x14ac:dyDescent="0.25">
      <c r="A63" s="5"/>
      <c r="B63" s="5"/>
    </row>
    <row r="64" spans="1:3" x14ac:dyDescent="0.25">
      <c r="A64" s="6" t="s">
        <v>3</v>
      </c>
      <c r="B64" s="6"/>
      <c r="C64" s="6"/>
    </row>
    <row r="65" spans="1:3" x14ac:dyDescent="0.25">
      <c r="A65" s="7" t="s">
        <v>1987</v>
      </c>
      <c r="B65" s="7"/>
      <c r="C65" s="7"/>
    </row>
    <row r="66" spans="1:3" x14ac:dyDescent="0.25">
      <c r="A66" s="6" t="s">
        <v>1988</v>
      </c>
      <c r="B66" s="6"/>
      <c r="C66" s="6"/>
    </row>
    <row r="69" spans="1:3" ht="18.75" x14ac:dyDescent="0.3">
      <c r="A69" s="8" t="s">
        <v>6</v>
      </c>
      <c r="B69" s="8" t="s">
        <v>7</v>
      </c>
      <c r="C69" s="8" t="s">
        <v>8</v>
      </c>
    </row>
    <row r="70" spans="1:3" x14ac:dyDescent="0.25">
      <c r="A70" s="9">
        <v>1</v>
      </c>
      <c r="B70" s="10" t="s">
        <v>9</v>
      </c>
      <c r="C70" s="11">
        <f>'[2]ALIMENTOS Y BEBIDAS'!$F$99</f>
        <v>8448622.0394799989</v>
      </c>
    </row>
    <row r="71" spans="1:3" x14ac:dyDescent="0.25">
      <c r="A71" s="9">
        <v>2</v>
      </c>
      <c r="B71" s="10" t="s">
        <v>10</v>
      </c>
      <c r="C71" s="12">
        <f>[2]LIMPIEZA!$F$54</f>
        <v>2459251.7326000007</v>
      </c>
    </row>
    <row r="72" spans="1:3" x14ac:dyDescent="0.25">
      <c r="A72" s="9">
        <v>3</v>
      </c>
      <c r="B72" s="10" t="s">
        <v>11</v>
      </c>
      <c r="C72" s="13">
        <f>'[2]MATERIAL GAST OFICINA'!$F$178</f>
        <v>10741094.592800006</v>
      </c>
    </row>
    <row r="73" spans="1:3" x14ac:dyDescent="0.25">
      <c r="A73" s="9">
        <v>4</v>
      </c>
      <c r="B73" s="10" t="s">
        <v>12</v>
      </c>
      <c r="C73" s="14">
        <f>[2]DESECHABLES!$F$23</f>
        <v>1192861.4358000001</v>
      </c>
    </row>
    <row r="74" spans="1:3" x14ac:dyDescent="0.25">
      <c r="A74" s="9">
        <v>5</v>
      </c>
      <c r="B74" s="10" t="s">
        <v>13</v>
      </c>
      <c r="C74" s="14">
        <f>[2]MEDICAMENTOS!$F$184</f>
        <v>12344309.409400001</v>
      </c>
    </row>
    <row r="75" spans="1:3" x14ac:dyDescent="0.25">
      <c r="A75" s="9">
        <v>6</v>
      </c>
      <c r="B75" s="10" t="s">
        <v>14</v>
      </c>
      <c r="C75" s="14">
        <f>'[2]ACABADO TEXTILES'!$G$140</f>
        <v>1512652.1040000001</v>
      </c>
    </row>
    <row r="76" spans="1:3" x14ac:dyDescent="0.25">
      <c r="A76" s="9">
        <v>7</v>
      </c>
      <c r="B76" s="10" t="s">
        <v>15</v>
      </c>
      <c r="C76" s="14">
        <f>'[2]UTILES VARIOS'!$F$215</f>
        <v>16367650.822599998</v>
      </c>
    </row>
    <row r="77" spans="1:3" x14ac:dyDescent="0.25">
      <c r="A77" s="9">
        <v>8</v>
      </c>
      <c r="B77" s="10" t="s">
        <v>16</v>
      </c>
      <c r="C77" s="14">
        <f>'[2]ACTIVO FIJO'!$F$38</f>
        <v>1780431.0892</v>
      </c>
    </row>
    <row r="78" spans="1:3" x14ac:dyDescent="0.25">
      <c r="C78" s="15">
        <f>SUM(C70:C77)</f>
        <v>54846873.225880012</v>
      </c>
    </row>
    <row r="82" spans="1:3" x14ac:dyDescent="0.25">
      <c r="A82" s="16" t="s">
        <v>17</v>
      </c>
      <c r="B82" s="16"/>
      <c r="C82" s="16"/>
    </row>
    <row r="83" spans="1:3" x14ac:dyDescent="0.25">
      <c r="A83" s="6" t="s">
        <v>18</v>
      </c>
      <c r="B83" s="6"/>
      <c r="C83" s="6"/>
    </row>
    <row r="84" spans="1:3" x14ac:dyDescent="0.25">
      <c r="A84" s="6" t="s">
        <v>19</v>
      </c>
      <c r="B84" s="6"/>
      <c r="C84" s="6"/>
    </row>
    <row r="88" spans="1:3" x14ac:dyDescent="0.25">
      <c r="A88" t="s">
        <v>2323</v>
      </c>
      <c r="B88" t="s">
        <v>2324</v>
      </c>
    </row>
  </sheetData>
  <mergeCells count="27">
    <mergeCell ref="A82:C82"/>
    <mergeCell ref="A83:C83"/>
    <mergeCell ref="A84:C84"/>
    <mergeCell ref="A59:C59"/>
    <mergeCell ref="A61:C61"/>
    <mergeCell ref="A62:C62"/>
    <mergeCell ref="A64:C64"/>
    <mergeCell ref="A65:C65"/>
    <mergeCell ref="A66:C66"/>
    <mergeCell ref="A35:C35"/>
    <mergeCell ref="A36:C36"/>
    <mergeCell ref="A37:C37"/>
    <mergeCell ref="A53:C53"/>
    <mergeCell ref="A54:C54"/>
    <mergeCell ref="A55:C55"/>
    <mergeCell ref="A24:C24"/>
    <mergeCell ref="A25:C25"/>
    <mergeCell ref="A26:C26"/>
    <mergeCell ref="A30:C30"/>
    <mergeCell ref="A32:C32"/>
    <mergeCell ref="A33:C33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8"/>
  <sheetViews>
    <sheetView view="pageLayout" topLeftCell="A185" zoomScaleNormal="100" workbookViewId="0">
      <selection activeCell="H161" sqref="H161"/>
    </sheetView>
  </sheetViews>
  <sheetFormatPr baseColWidth="10" defaultRowHeight="15" x14ac:dyDescent="0.25"/>
  <cols>
    <col min="1" max="1" width="14" style="2" customWidth="1"/>
    <col min="2" max="2" width="26.42578125" style="2" customWidth="1"/>
    <col min="3" max="3" width="11.42578125" style="2"/>
    <col min="4" max="4" width="10" style="2" customWidth="1"/>
    <col min="5" max="5" width="10.28515625" style="2" customWidth="1"/>
    <col min="6" max="6" width="17.140625" style="2" bestFit="1" customWidth="1"/>
    <col min="7" max="7" width="11.42578125" style="2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B5" s="18"/>
    </row>
    <row r="6" spans="1:6" ht="15.75" x14ac:dyDescent="0.25">
      <c r="A6" s="19" t="s">
        <v>22</v>
      </c>
      <c r="B6" s="19"/>
      <c r="C6" s="19"/>
      <c r="D6" s="19"/>
      <c r="E6" s="19"/>
      <c r="F6" s="19"/>
    </row>
    <row r="7" spans="1:6" ht="30" x14ac:dyDescent="0.25">
      <c r="A7" s="20" t="s">
        <v>23</v>
      </c>
      <c r="B7" s="20" t="s">
        <v>24</v>
      </c>
      <c r="C7" s="21" t="s">
        <v>25</v>
      </c>
      <c r="D7" s="20" t="s">
        <v>26</v>
      </c>
      <c r="E7" s="20" t="s">
        <v>27</v>
      </c>
      <c r="F7" s="20" t="s">
        <v>8</v>
      </c>
    </row>
    <row r="8" spans="1:6" x14ac:dyDescent="0.25">
      <c r="A8" s="22" t="s">
        <v>28</v>
      </c>
      <c r="B8" s="22" t="s">
        <v>29</v>
      </c>
      <c r="C8" s="22">
        <v>83</v>
      </c>
      <c r="D8" s="22" t="s">
        <v>30</v>
      </c>
      <c r="E8" s="22">
        <v>643.99680000000001</v>
      </c>
      <c r="F8" s="22">
        <f>C8*E8</f>
        <v>53451.734400000001</v>
      </c>
    </row>
    <row r="9" spans="1:6" ht="30" x14ac:dyDescent="0.25">
      <c r="A9" s="22" t="s">
        <v>31</v>
      </c>
      <c r="B9" s="22" t="s">
        <v>32</v>
      </c>
      <c r="C9" s="22">
        <v>2500</v>
      </c>
      <c r="D9" s="22" t="s">
        <v>33</v>
      </c>
      <c r="E9" s="22">
        <v>36</v>
      </c>
      <c r="F9" s="22">
        <f t="shared" ref="F9:F52" si="0">C9*E9</f>
        <v>90000</v>
      </c>
    </row>
    <row r="10" spans="1:6" x14ac:dyDescent="0.25">
      <c r="A10" s="22" t="s">
        <v>34</v>
      </c>
      <c r="B10" s="22" t="s">
        <v>35</v>
      </c>
      <c r="C10" s="22">
        <v>2</v>
      </c>
      <c r="D10" s="22" t="s">
        <v>30</v>
      </c>
      <c r="E10" s="22">
        <v>54.31</v>
      </c>
      <c r="F10" s="22">
        <f t="shared" si="0"/>
        <v>108.62</v>
      </c>
    </row>
    <row r="11" spans="1:6" x14ac:dyDescent="0.25">
      <c r="A11" s="22" t="s">
        <v>36</v>
      </c>
      <c r="B11" s="22" t="s">
        <v>37</v>
      </c>
      <c r="C11" s="22">
        <v>864</v>
      </c>
      <c r="D11" s="22" t="s">
        <v>30</v>
      </c>
      <c r="E11" s="22">
        <v>3</v>
      </c>
      <c r="F11" s="22">
        <f t="shared" si="0"/>
        <v>2592</v>
      </c>
    </row>
    <row r="12" spans="1:6" x14ac:dyDescent="0.25">
      <c r="A12" s="22" t="s">
        <v>38</v>
      </c>
      <c r="B12" s="22" t="s">
        <v>39</v>
      </c>
      <c r="C12" s="22">
        <v>1125</v>
      </c>
      <c r="D12" s="22" t="s">
        <v>33</v>
      </c>
      <c r="E12" s="22">
        <v>29.9512</v>
      </c>
      <c r="F12" s="22">
        <f t="shared" si="0"/>
        <v>33695.1</v>
      </c>
    </row>
    <row r="13" spans="1:6" x14ac:dyDescent="0.25">
      <c r="A13" s="22" t="s">
        <v>40</v>
      </c>
      <c r="B13" s="22" t="s">
        <v>41</v>
      </c>
      <c r="C13" s="22">
        <v>1375</v>
      </c>
      <c r="D13" s="22" t="s">
        <v>33</v>
      </c>
      <c r="E13" s="22">
        <v>26.2044</v>
      </c>
      <c r="F13" s="22">
        <f t="shared" si="0"/>
        <v>36031.050000000003</v>
      </c>
    </row>
    <row r="14" spans="1:6" x14ac:dyDescent="0.25">
      <c r="A14" s="22" t="s">
        <v>42</v>
      </c>
      <c r="B14" s="22" t="s">
        <v>43</v>
      </c>
      <c r="C14" s="22">
        <v>6</v>
      </c>
      <c r="D14" s="22" t="s">
        <v>33</v>
      </c>
      <c r="E14" s="22">
        <v>192.56</v>
      </c>
      <c r="F14" s="22">
        <f t="shared" si="0"/>
        <v>1155.3600000000001</v>
      </c>
    </row>
    <row r="15" spans="1:6" ht="30" x14ac:dyDescent="0.25">
      <c r="A15" s="22" t="s">
        <v>44</v>
      </c>
      <c r="B15" s="22" t="s">
        <v>45</v>
      </c>
      <c r="C15" s="22">
        <v>56</v>
      </c>
      <c r="D15" s="22" t="s">
        <v>46</v>
      </c>
      <c r="E15" s="22">
        <v>4035.5124000000001</v>
      </c>
      <c r="F15" s="22">
        <f t="shared" si="0"/>
        <v>225988.69440000001</v>
      </c>
    </row>
    <row r="16" spans="1:6" ht="30" x14ac:dyDescent="0.25">
      <c r="A16" s="22" t="s">
        <v>47</v>
      </c>
      <c r="B16" s="22" t="s">
        <v>48</v>
      </c>
      <c r="C16" s="22">
        <v>500</v>
      </c>
      <c r="D16" s="22" t="s">
        <v>33</v>
      </c>
      <c r="E16" s="22">
        <v>235.3</v>
      </c>
      <c r="F16" s="22">
        <f t="shared" si="0"/>
        <v>117650</v>
      </c>
    </row>
    <row r="17" spans="1:6" x14ac:dyDescent="0.25">
      <c r="A17" s="22" t="s">
        <v>49</v>
      </c>
      <c r="B17" s="22" t="s">
        <v>50</v>
      </c>
      <c r="C17" s="22">
        <v>13</v>
      </c>
      <c r="D17" s="22" t="s">
        <v>51</v>
      </c>
      <c r="E17" s="22">
        <v>3029.65</v>
      </c>
      <c r="F17" s="22">
        <f t="shared" si="0"/>
        <v>39385.450000000004</v>
      </c>
    </row>
    <row r="18" spans="1:6" ht="30" x14ac:dyDescent="0.25">
      <c r="A18" s="22" t="s">
        <v>52</v>
      </c>
      <c r="B18" s="22" t="s">
        <v>53</v>
      </c>
      <c r="C18" s="22">
        <v>1080</v>
      </c>
      <c r="D18" s="22" t="s">
        <v>30</v>
      </c>
      <c r="E18" s="22">
        <v>28.107600000000001</v>
      </c>
      <c r="F18" s="22">
        <f t="shared" si="0"/>
        <v>30356.208000000002</v>
      </c>
    </row>
    <row r="19" spans="1:6" ht="30" x14ac:dyDescent="0.25">
      <c r="A19" s="22" t="s">
        <v>54</v>
      </c>
      <c r="B19" s="22" t="s">
        <v>55</v>
      </c>
      <c r="C19" s="22">
        <v>13</v>
      </c>
      <c r="D19" s="22" t="s">
        <v>56</v>
      </c>
      <c r="E19" s="22">
        <v>193.7088</v>
      </c>
      <c r="F19" s="22">
        <f t="shared" si="0"/>
        <v>2518.2143999999998</v>
      </c>
    </row>
    <row r="20" spans="1:6" x14ac:dyDescent="0.25">
      <c r="A20" s="22" t="s">
        <v>57</v>
      </c>
      <c r="B20" s="22" t="s">
        <v>58</v>
      </c>
      <c r="C20" s="22">
        <v>520</v>
      </c>
      <c r="D20" s="22" t="s">
        <v>30</v>
      </c>
      <c r="E20" s="22">
        <v>95.863200000000006</v>
      </c>
      <c r="F20" s="22">
        <f t="shared" si="0"/>
        <v>49848.864000000001</v>
      </c>
    </row>
    <row r="21" spans="1:6" ht="30" x14ac:dyDescent="0.25">
      <c r="A21" s="22" t="s">
        <v>59</v>
      </c>
      <c r="B21" s="22" t="s">
        <v>60</v>
      </c>
      <c r="C21" s="22">
        <v>390</v>
      </c>
      <c r="D21" s="22" t="s">
        <v>30</v>
      </c>
      <c r="E21" s="22">
        <v>1000</v>
      </c>
      <c r="F21" s="22">
        <f t="shared" si="0"/>
        <v>390000</v>
      </c>
    </row>
    <row r="22" spans="1:6" ht="30" x14ac:dyDescent="0.25">
      <c r="A22" s="22" t="s">
        <v>61</v>
      </c>
      <c r="B22" s="22" t="s">
        <v>62</v>
      </c>
      <c r="C22" s="22">
        <v>564</v>
      </c>
      <c r="D22" s="22" t="s">
        <v>30</v>
      </c>
      <c r="E22" s="22">
        <v>928.98</v>
      </c>
      <c r="F22" s="22">
        <f t="shared" si="0"/>
        <v>523944.72000000003</v>
      </c>
    </row>
    <row r="23" spans="1:6" x14ac:dyDescent="0.25">
      <c r="A23" s="22" t="s">
        <v>63</v>
      </c>
      <c r="B23" s="22" t="s">
        <v>64</v>
      </c>
      <c r="C23" s="22">
        <v>3</v>
      </c>
      <c r="D23" s="22" t="s">
        <v>30</v>
      </c>
      <c r="E23" s="22">
        <v>1211.8599999999999</v>
      </c>
      <c r="F23" s="22">
        <f t="shared" si="0"/>
        <v>3635.58</v>
      </c>
    </row>
    <row r="24" spans="1:6" ht="30" x14ac:dyDescent="0.25">
      <c r="A24" s="22" t="s">
        <v>65</v>
      </c>
      <c r="B24" s="22" t="s">
        <v>66</v>
      </c>
      <c r="C24" s="22">
        <v>48</v>
      </c>
      <c r="D24" s="22" t="s">
        <v>51</v>
      </c>
      <c r="E24" s="22">
        <v>1276.1110000000001</v>
      </c>
      <c r="F24" s="22">
        <f t="shared" si="0"/>
        <v>61253.328000000009</v>
      </c>
    </row>
    <row r="25" spans="1:6" ht="15.75" x14ac:dyDescent="0.25">
      <c r="A25" s="23" t="s">
        <v>67</v>
      </c>
      <c r="B25" s="23" t="s">
        <v>68</v>
      </c>
      <c r="C25" s="22">
        <v>15</v>
      </c>
      <c r="D25" s="22" t="s">
        <v>69</v>
      </c>
      <c r="E25" s="22">
        <v>10373.379999999999</v>
      </c>
      <c r="F25" s="22">
        <f t="shared" si="0"/>
        <v>155600.69999999998</v>
      </c>
    </row>
    <row r="26" spans="1:6" ht="47.25" x14ac:dyDescent="0.25">
      <c r="A26" s="23" t="s">
        <v>70</v>
      </c>
      <c r="B26" s="23" t="s">
        <v>71</v>
      </c>
      <c r="C26" s="22">
        <v>10</v>
      </c>
      <c r="D26" s="22" t="s">
        <v>69</v>
      </c>
      <c r="E26" s="22">
        <v>9256.67</v>
      </c>
      <c r="F26" s="22">
        <f t="shared" si="0"/>
        <v>92566.7</v>
      </c>
    </row>
    <row r="27" spans="1:6" ht="31.5" x14ac:dyDescent="0.25">
      <c r="A27" s="23"/>
      <c r="B27" s="23" t="s">
        <v>72</v>
      </c>
      <c r="C27" s="22">
        <v>15</v>
      </c>
      <c r="D27" s="22" t="s">
        <v>73</v>
      </c>
      <c r="E27" s="22"/>
      <c r="F27" s="22">
        <f t="shared" si="0"/>
        <v>0</v>
      </c>
    </row>
    <row r="28" spans="1:6" x14ac:dyDescent="0.25">
      <c r="A28" s="22" t="s">
        <v>74</v>
      </c>
      <c r="B28" s="22" t="s">
        <v>75</v>
      </c>
      <c r="C28" s="22">
        <v>4</v>
      </c>
      <c r="D28" s="22" t="s">
        <v>76</v>
      </c>
      <c r="E28" s="22">
        <v>100.98439999999999</v>
      </c>
      <c r="F28" s="22">
        <f t="shared" si="0"/>
        <v>403.93759999999997</v>
      </c>
    </row>
    <row r="29" spans="1:6" x14ac:dyDescent="0.25">
      <c r="A29" s="22" t="s">
        <v>77</v>
      </c>
      <c r="B29" s="22" t="s">
        <v>78</v>
      </c>
      <c r="C29" s="22">
        <v>72</v>
      </c>
      <c r="D29" s="22" t="s">
        <v>30</v>
      </c>
      <c r="E29" s="22">
        <v>55.46</v>
      </c>
      <c r="F29" s="22">
        <f t="shared" si="0"/>
        <v>3993.12</v>
      </c>
    </row>
    <row r="30" spans="1:6" ht="30" x14ac:dyDescent="0.25">
      <c r="A30" s="22" t="s">
        <v>79</v>
      </c>
      <c r="B30" s="22" t="s">
        <v>80</v>
      </c>
      <c r="C30" s="22">
        <v>120</v>
      </c>
      <c r="D30" s="22" t="s">
        <v>33</v>
      </c>
      <c r="E30" s="22">
        <v>65</v>
      </c>
      <c r="F30" s="22">
        <f t="shared" si="0"/>
        <v>7800</v>
      </c>
    </row>
    <row r="31" spans="1:6" x14ac:dyDescent="0.25">
      <c r="A31" s="22" t="s">
        <v>81</v>
      </c>
      <c r="B31" s="22" t="s">
        <v>82</v>
      </c>
      <c r="C31" s="22">
        <v>312</v>
      </c>
      <c r="D31" s="22" t="s">
        <v>30</v>
      </c>
      <c r="E31" s="22">
        <v>55.46</v>
      </c>
      <c r="F31" s="22">
        <f t="shared" si="0"/>
        <v>17303.52</v>
      </c>
    </row>
    <row r="32" spans="1:6" x14ac:dyDescent="0.25">
      <c r="A32" s="22" t="s">
        <v>83</v>
      </c>
      <c r="B32" s="22" t="s">
        <v>84</v>
      </c>
      <c r="C32" s="22">
        <v>552</v>
      </c>
      <c r="D32" s="22" t="s">
        <v>30</v>
      </c>
      <c r="E32" s="22">
        <v>49.56</v>
      </c>
      <c r="F32" s="22">
        <f t="shared" si="0"/>
        <v>27357.120000000003</v>
      </c>
    </row>
    <row r="33" spans="1:6" x14ac:dyDescent="0.25">
      <c r="A33" s="22" t="s">
        <v>85</v>
      </c>
      <c r="B33" s="22" t="s">
        <v>86</v>
      </c>
      <c r="C33" s="22">
        <v>792</v>
      </c>
      <c r="D33" s="22" t="s">
        <v>30</v>
      </c>
      <c r="E33" s="22">
        <v>57.82</v>
      </c>
      <c r="F33" s="22">
        <f t="shared" si="0"/>
        <v>45793.440000000002</v>
      </c>
    </row>
    <row r="34" spans="1:6" x14ac:dyDescent="0.25">
      <c r="A34" s="22" t="s">
        <v>87</v>
      </c>
      <c r="B34" s="22" t="s">
        <v>88</v>
      </c>
      <c r="C34" s="22">
        <v>1550</v>
      </c>
      <c r="D34" s="22" t="s">
        <v>30</v>
      </c>
      <c r="E34" s="22">
        <v>16.89</v>
      </c>
      <c r="F34" s="22">
        <f t="shared" si="0"/>
        <v>26179.5</v>
      </c>
    </row>
    <row r="35" spans="1:6" x14ac:dyDescent="0.25">
      <c r="A35" s="22" t="s">
        <v>89</v>
      </c>
      <c r="B35" s="22" t="s">
        <v>90</v>
      </c>
      <c r="C35" s="22">
        <v>240</v>
      </c>
      <c r="D35" s="22" t="s">
        <v>30</v>
      </c>
      <c r="E35" s="22">
        <v>171.6</v>
      </c>
      <c r="F35" s="22">
        <f t="shared" si="0"/>
        <v>41184</v>
      </c>
    </row>
    <row r="36" spans="1:6" x14ac:dyDescent="0.25">
      <c r="A36" s="22" t="s">
        <v>91</v>
      </c>
      <c r="B36" s="22" t="s">
        <v>92</v>
      </c>
      <c r="C36" s="22">
        <v>120</v>
      </c>
      <c r="D36" s="22" t="s">
        <v>30</v>
      </c>
      <c r="E36" s="22">
        <v>65.655199999999994</v>
      </c>
      <c r="F36" s="22">
        <f t="shared" si="0"/>
        <v>7878.6239999999989</v>
      </c>
    </row>
    <row r="37" spans="1:6" x14ac:dyDescent="0.25">
      <c r="A37" s="22" t="s">
        <v>93</v>
      </c>
      <c r="B37" s="22" t="s">
        <v>94</v>
      </c>
      <c r="C37" s="22">
        <v>350</v>
      </c>
      <c r="D37" s="22" t="s">
        <v>30</v>
      </c>
      <c r="E37" s="22">
        <v>60</v>
      </c>
      <c r="F37" s="22">
        <f t="shared" si="0"/>
        <v>21000</v>
      </c>
    </row>
    <row r="38" spans="1:6" x14ac:dyDescent="0.25">
      <c r="A38" s="22" t="s">
        <v>95</v>
      </c>
      <c r="B38" s="22" t="s">
        <v>96</v>
      </c>
      <c r="C38" s="22">
        <v>600</v>
      </c>
      <c r="D38" s="22" t="s">
        <v>30</v>
      </c>
      <c r="E38" s="22">
        <v>129.5994</v>
      </c>
      <c r="F38" s="22">
        <f t="shared" si="0"/>
        <v>77759.64</v>
      </c>
    </row>
    <row r="39" spans="1:6" ht="30" x14ac:dyDescent="0.25">
      <c r="A39" s="22" t="s">
        <v>97</v>
      </c>
      <c r="B39" s="22" t="s">
        <v>98</v>
      </c>
      <c r="C39" s="22">
        <v>168</v>
      </c>
      <c r="D39" s="22" t="s">
        <v>30</v>
      </c>
      <c r="E39" s="22">
        <v>37</v>
      </c>
      <c r="F39" s="22">
        <f t="shared" si="0"/>
        <v>6216</v>
      </c>
    </row>
    <row r="40" spans="1:6" x14ac:dyDescent="0.25">
      <c r="A40" s="22" t="s">
        <v>99</v>
      </c>
      <c r="B40" s="22" t="s">
        <v>100</v>
      </c>
      <c r="C40" s="22">
        <v>300</v>
      </c>
      <c r="D40" s="22" t="s">
        <v>33</v>
      </c>
      <c r="E40" s="22">
        <v>266.05759999999998</v>
      </c>
      <c r="F40" s="22">
        <f t="shared" si="0"/>
        <v>79817.279999999999</v>
      </c>
    </row>
    <row r="41" spans="1:6" x14ac:dyDescent="0.25">
      <c r="A41" s="22" t="s">
        <v>101</v>
      </c>
      <c r="B41" s="22" t="s">
        <v>102</v>
      </c>
      <c r="C41" s="22">
        <v>192</v>
      </c>
      <c r="D41" s="22" t="s">
        <v>30</v>
      </c>
      <c r="E41" s="22">
        <v>70.8</v>
      </c>
      <c r="F41" s="22">
        <f t="shared" si="0"/>
        <v>13593.599999999999</v>
      </c>
    </row>
    <row r="42" spans="1:6" x14ac:dyDescent="0.25">
      <c r="A42" s="22" t="s">
        <v>103</v>
      </c>
      <c r="B42" s="22" t="s">
        <v>104</v>
      </c>
      <c r="C42" s="22">
        <v>8600</v>
      </c>
      <c r="D42" s="22" t="s">
        <v>33</v>
      </c>
      <c r="E42" s="22">
        <v>70.2</v>
      </c>
      <c r="F42" s="22">
        <f t="shared" si="0"/>
        <v>603720</v>
      </c>
    </row>
    <row r="43" spans="1:6" x14ac:dyDescent="0.25">
      <c r="A43" s="22" t="s">
        <v>105</v>
      </c>
      <c r="B43" s="22" t="s">
        <v>106</v>
      </c>
      <c r="C43" s="22">
        <v>100</v>
      </c>
      <c r="D43" s="22" t="s">
        <v>30</v>
      </c>
      <c r="E43" s="22">
        <v>9.8176000000000005</v>
      </c>
      <c r="F43" s="22">
        <f t="shared" si="0"/>
        <v>981.7600000000001</v>
      </c>
    </row>
    <row r="44" spans="1:6" x14ac:dyDescent="0.25">
      <c r="A44" s="22" t="s">
        <v>107</v>
      </c>
      <c r="B44" s="22" t="s">
        <v>108</v>
      </c>
      <c r="C44" s="22">
        <v>32</v>
      </c>
      <c r="D44" s="22" t="s">
        <v>30</v>
      </c>
      <c r="E44" s="22">
        <v>151.04</v>
      </c>
      <c r="F44" s="22">
        <f t="shared" si="0"/>
        <v>4833.28</v>
      </c>
    </row>
    <row r="45" spans="1:6" x14ac:dyDescent="0.25">
      <c r="A45" s="22"/>
      <c r="B45" s="22" t="s">
        <v>109</v>
      </c>
      <c r="C45" s="22">
        <v>15</v>
      </c>
      <c r="D45" s="22" t="s">
        <v>110</v>
      </c>
      <c r="E45" s="22">
        <v>151.04</v>
      </c>
      <c r="F45" s="22">
        <f t="shared" si="0"/>
        <v>2265.6</v>
      </c>
    </row>
    <row r="46" spans="1:6" x14ac:dyDescent="0.25">
      <c r="A46" s="22" t="s">
        <v>111</v>
      </c>
      <c r="B46" s="22" t="s">
        <v>112</v>
      </c>
      <c r="C46" s="22">
        <v>23</v>
      </c>
      <c r="D46" s="22" t="s">
        <v>113</v>
      </c>
      <c r="E46" s="22">
        <v>41.3</v>
      </c>
      <c r="F46" s="22">
        <f t="shared" si="0"/>
        <v>949.9</v>
      </c>
    </row>
    <row r="47" spans="1:6" ht="45" x14ac:dyDescent="0.25">
      <c r="A47" s="22" t="s">
        <v>114</v>
      </c>
      <c r="B47" s="22" t="s">
        <v>115</v>
      </c>
      <c r="C47" s="22">
        <v>1672</v>
      </c>
      <c r="D47" s="22" t="s">
        <v>30</v>
      </c>
      <c r="E47" s="22">
        <v>547.46100000000001</v>
      </c>
      <c r="F47" s="22">
        <f t="shared" si="0"/>
        <v>915354.79200000002</v>
      </c>
    </row>
    <row r="48" spans="1:6" ht="45" x14ac:dyDescent="0.25">
      <c r="A48" s="22" t="s">
        <v>116</v>
      </c>
      <c r="B48" s="22" t="s">
        <v>117</v>
      </c>
      <c r="C48" s="22">
        <v>1696</v>
      </c>
      <c r="D48" s="22" t="s">
        <v>30</v>
      </c>
      <c r="E48" s="22">
        <v>578.20000000000005</v>
      </c>
      <c r="F48" s="22">
        <f t="shared" si="0"/>
        <v>980627.20000000007</v>
      </c>
    </row>
    <row r="49" spans="1:6" x14ac:dyDescent="0.25">
      <c r="A49" s="22" t="s">
        <v>118</v>
      </c>
      <c r="B49" s="22" t="s">
        <v>119</v>
      </c>
      <c r="C49" s="22">
        <v>50</v>
      </c>
      <c r="D49" s="22" t="s">
        <v>30</v>
      </c>
      <c r="E49" s="22">
        <v>154.19999999999999</v>
      </c>
      <c r="F49" s="22">
        <f t="shared" si="0"/>
        <v>7709.9999999999991</v>
      </c>
    </row>
    <row r="50" spans="1:6" x14ac:dyDescent="0.25">
      <c r="A50" s="22" t="s">
        <v>120</v>
      </c>
      <c r="B50" s="22" t="s">
        <v>121</v>
      </c>
      <c r="C50" s="22">
        <v>120</v>
      </c>
      <c r="D50" s="22" t="s">
        <v>30</v>
      </c>
      <c r="E50" s="22">
        <v>1</v>
      </c>
      <c r="F50" s="22">
        <f t="shared" si="0"/>
        <v>120</v>
      </c>
    </row>
    <row r="51" spans="1:6" x14ac:dyDescent="0.25">
      <c r="A51" s="22" t="s">
        <v>122</v>
      </c>
      <c r="B51" s="22" t="s">
        <v>123</v>
      </c>
      <c r="C51" s="22">
        <v>65</v>
      </c>
      <c r="D51" s="22" t="s">
        <v>30</v>
      </c>
      <c r="E51" s="22">
        <v>181.9796</v>
      </c>
      <c r="F51" s="22">
        <f t="shared" si="0"/>
        <v>11828.674000000001</v>
      </c>
    </row>
    <row r="52" spans="1:6" x14ac:dyDescent="0.25">
      <c r="A52" s="22" t="s">
        <v>124</v>
      </c>
      <c r="B52" s="22" t="s">
        <v>125</v>
      </c>
      <c r="C52" s="22">
        <v>823</v>
      </c>
      <c r="D52" s="22" t="s">
        <v>30</v>
      </c>
      <c r="E52" s="22">
        <v>1</v>
      </c>
      <c r="F52" s="22">
        <f t="shared" si="0"/>
        <v>823</v>
      </c>
    </row>
    <row r="53" spans="1:6" x14ac:dyDescent="0.25">
      <c r="F53" s="24">
        <f>SUM(F8:F52)</f>
        <v>4815276.3107999992</v>
      </c>
    </row>
    <row r="59" spans="1:6" ht="15.75" x14ac:dyDescent="0.25">
      <c r="A59" s="17" t="s">
        <v>20</v>
      </c>
      <c r="B59" s="17"/>
      <c r="C59" s="17"/>
      <c r="D59" s="17"/>
      <c r="E59" s="17"/>
      <c r="F59" s="17"/>
    </row>
    <row r="60" spans="1:6" ht="15.75" x14ac:dyDescent="0.25">
      <c r="A60" s="17" t="s">
        <v>1</v>
      </c>
      <c r="B60" s="17"/>
      <c r="C60" s="17"/>
      <c r="D60" s="17"/>
      <c r="E60" s="17"/>
      <c r="F60" s="17"/>
    </row>
    <row r="61" spans="1:6" ht="15.75" x14ac:dyDescent="0.25">
      <c r="A61" s="17" t="s">
        <v>21</v>
      </c>
      <c r="B61" s="17"/>
      <c r="C61" s="17"/>
      <c r="D61" s="17"/>
      <c r="E61" s="17"/>
      <c r="F61" s="17"/>
    </row>
    <row r="63" spans="1:6" ht="15.75" x14ac:dyDescent="0.25">
      <c r="A63" s="19" t="s">
        <v>22</v>
      </c>
      <c r="B63" s="19"/>
      <c r="C63" s="19"/>
      <c r="D63" s="19"/>
      <c r="E63" s="19"/>
      <c r="F63" s="19"/>
    </row>
    <row r="64" spans="1:6" ht="30" x14ac:dyDescent="0.25">
      <c r="A64" s="30" t="s">
        <v>23</v>
      </c>
      <c r="B64" s="30" t="s">
        <v>24</v>
      </c>
      <c r="C64" s="31" t="s">
        <v>1544</v>
      </c>
      <c r="D64" s="30" t="s">
        <v>26</v>
      </c>
      <c r="E64" s="30" t="s">
        <v>27</v>
      </c>
      <c r="F64" s="30" t="s">
        <v>8</v>
      </c>
    </row>
    <row r="65" spans="1:6" x14ac:dyDescent="0.25">
      <c r="A65" s="22" t="s">
        <v>1545</v>
      </c>
      <c r="B65" s="22" t="s">
        <v>1546</v>
      </c>
      <c r="C65" s="22">
        <v>320</v>
      </c>
      <c r="D65" s="22" t="s">
        <v>30</v>
      </c>
      <c r="E65" s="22">
        <v>634.38080000000002</v>
      </c>
      <c r="F65" s="22">
        <f>C65*E65</f>
        <v>203001.856</v>
      </c>
    </row>
    <row r="66" spans="1:6" x14ac:dyDescent="0.25">
      <c r="A66" s="22" t="s">
        <v>1547</v>
      </c>
      <c r="B66" s="22" t="s">
        <v>1548</v>
      </c>
      <c r="C66" s="22">
        <v>658</v>
      </c>
      <c r="D66" s="22" t="s">
        <v>30</v>
      </c>
      <c r="E66" s="22">
        <v>210</v>
      </c>
      <c r="F66" s="22">
        <f t="shared" ref="F66:F129" si="1">C66*E66</f>
        <v>138180</v>
      </c>
    </row>
    <row r="67" spans="1:6" x14ac:dyDescent="0.25">
      <c r="A67" s="22" t="s">
        <v>1549</v>
      </c>
      <c r="B67" s="22" t="s">
        <v>1550</v>
      </c>
      <c r="C67" s="22">
        <v>70</v>
      </c>
      <c r="D67" s="22" t="s">
        <v>33</v>
      </c>
      <c r="E67" s="22">
        <v>33.6</v>
      </c>
      <c r="F67" s="22">
        <f t="shared" si="1"/>
        <v>2352</v>
      </c>
    </row>
    <row r="68" spans="1:6" x14ac:dyDescent="0.25">
      <c r="A68" s="22" t="s">
        <v>1551</v>
      </c>
      <c r="B68" s="22" t="s">
        <v>1552</v>
      </c>
      <c r="C68" s="22">
        <v>32</v>
      </c>
      <c r="D68" s="22" t="s">
        <v>33</v>
      </c>
      <c r="E68" s="22">
        <v>228.6</v>
      </c>
      <c r="F68" s="22">
        <f t="shared" si="1"/>
        <v>7315.2</v>
      </c>
    </row>
    <row r="69" spans="1:6" x14ac:dyDescent="0.25">
      <c r="A69" s="22" t="s">
        <v>1553</v>
      </c>
      <c r="B69" s="22" t="s">
        <v>1554</v>
      </c>
      <c r="C69" s="22">
        <v>12</v>
      </c>
      <c r="D69" s="22" t="s">
        <v>33</v>
      </c>
      <c r="E69" s="22">
        <v>61.6</v>
      </c>
      <c r="F69" s="22">
        <f t="shared" si="1"/>
        <v>739.2</v>
      </c>
    </row>
    <row r="70" spans="1:6" ht="30" x14ac:dyDescent="0.25">
      <c r="A70" s="22" t="s">
        <v>31</v>
      </c>
      <c r="B70" s="22" t="s">
        <v>32</v>
      </c>
      <c r="C70" s="22">
        <v>9500</v>
      </c>
      <c r="D70" s="22" t="s">
        <v>33</v>
      </c>
      <c r="E70" s="22">
        <v>2500</v>
      </c>
      <c r="F70" s="22">
        <f t="shared" si="1"/>
        <v>23750000</v>
      </c>
    </row>
    <row r="71" spans="1:6" x14ac:dyDescent="0.25">
      <c r="A71" s="22" t="s">
        <v>1555</v>
      </c>
      <c r="B71" s="22" t="s">
        <v>1556</v>
      </c>
      <c r="C71" s="22">
        <v>39</v>
      </c>
      <c r="D71" s="22" t="s">
        <v>33</v>
      </c>
      <c r="E71" s="22">
        <v>31.75</v>
      </c>
      <c r="F71" s="22">
        <f t="shared" si="1"/>
        <v>1238.25</v>
      </c>
    </row>
    <row r="72" spans="1:6" x14ac:dyDescent="0.25">
      <c r="A72" s="22" t="s">
        <v>36</v>
      </c>
      <c r="B72" s="22" t="s">
        <v>37</v>
      </c>
      <c r="C72" s="22">
        <v>1851</v>
      </c>
      <c r="D72" s="22" t="s">
        <v>30</v>
      </c>
      <c r="E72" s="22">
        <v>3</v>
      </c>
      <c r="F72" s="22">
        <f t="shared" si="1"/>
        <v>5553</v>
      </c>
    </row>
    <row r="73" spans="1:6" x14ac:dyDescent="0.25">
      <c r="A73" s="22" t="s">
        <v>38</v>
      </c>
      <c r="B73" s="22" t="s">
        <v>39</v>
      </c>
      <c r="C73" s="22">
        <v>3475</v>
      </c>
      <c r="D73" s="22" t="s">
        <v>33</v>
      </c>
      <c r="E73" s="22">
        <v>29.9512</v>
      </c>
      <c r="F73" s="22">
        <f t="shared" si="1"/>
        <v>104080.42</v>
      </c>
    </row>
    <row r="74" spans="1:6" x14ac:dyDescent="0.25">
      <c r="A74" s="22" t="s">
        <v>40</v>
      </c>
      <c r="B74" s="22" t="s">
        <v>41</v>
      </c>
      <c r="C74" s="22">
        <v>3425</v>
      </c>
      <c r="D74" s="22" t="s">
        <v>33</v>
      </c>
      <c r="E74" s="22">
        <v>26.2044</v>
      </c>
      <c r="F74" s="22">
        <f t="shared" si="1"/>
        <v>89750.069999999992</v>
      </c>
    </row>
    <row r="75" spans="1:6" x14ac:dyDescent="0.25">
      <c r="A75" s="22" t="s">
        <v>1557</v>
      </c>
      <c r="B75" s="22" t="s">
        <v>1558</v>
      </c>
      <c r="C75" s="22">
        <v>40</v>
      </c>
      <c r="D75" s="22" t="s">
        <v>33</v>
      </c>
      <c r="E75" s="22">
        <v>17.78</v>
      </c>
      <c r="F75" s="22">
        <f t="shared" si="1"/>
        <v>711.2</v>
      </c>
    </row>
    <row r="76" spans="1:6" x14ac:dyDescent="0.25">
      <c r="A76" s="22" t="s">
        <v>1559</v>
      </c>
      <c r="B76" s="22" t="s">
        <v>1560</v>
      </c>
      <c r="C76" s="22">
        <v>40</v>
      </c>
      <c r="D76" s="22" t="s">
        <v>30</v>
      </c>
      <c r="E76" s="22">
        <v>19.05</v>
      </c>
      <c r="F76" s="22">
        <f t="shared" si="1"/>
        <v>762</v>
      </c>
    </row>
    <row r="77" spans="1:6" x14ac:dyDescent="0.25">
      <c r="A77" s="22" t="s">
        <v>1561</v>
      </c>
      <c r="B77" s="22" t="s">
        <v>1562</v>
      </c>
      <c r="C77" s="22">
        <v>55</v>
      </c>
      <c r="D77" s="22" t="s">
        <v>33</v>
      </c>
      <c r="E77" s="22">
        <v>40</v>
      </c>
      <c r="F77" s="22">
        <f t="shared" si="1"/>
        <v>2200</v>
      </c>
    </row>
    <row r="78" spans="1:6" ht="30" x14ac:dyDescent="0.25">
      <c r="A78" s="22" t="s">
        <v>44</v>
      </c>
      <c r="B78" s="22" t="s">
        <v>45</v>
      </c>
      <c r="C78" s="22">
        <v>298.45</v>
      </c>
      <c r="D78" s="22" t="s">
        <v>46</v>
      </c>
      <c r="E78" s="22">
        <v>4035.5124000000001</v>
      </c>
      <c r="F78" s="22">
        <f t="shared" si="1"/>
        <v>1204398.6757799999</v>
      </c>
    </row>
    <row r="79" spans="1:6" ht="30" x14ac:dyDescent="0.25">
      <c r="A79" s="22" t="s">
        <v>47</v>
      </c>
      <c r="B79" s="22" t="s">
        <v>48</v>
      </c>
      <c r="C79" s="22">
        <v>1000</v>
      </c>
      <c r="D79" s="22" t="s">
        <v>33</v>
      </c>
      <c r="E79" s="22">
        <v>235.3</v>
      </c>
      <c r="F79" s="22">
        <f t="shared" si="1"/>
        <v>235300</v>
      </c>
    </row>
    <row r="80" spans="1:6" x14ac:dyDescent="0.25">
      <c r="A80" s="22" t="s">
        <v>1563</v>
      </c>
      <c r="B80" s="22" t="s">
        <v>1564</v>
      </c>
      <c r="C80" s="22">
        <v>1000</v>
      </c>
      <c r="D80" s="22" t="s">
        <v>33</v>
      </c>
      <c r="E80" s="22">
        <v>168.75</v>
      </c>
      <c r="F80" s="22">
        <f t="shared" si="1"/>
        <v>168750</v>
      </c>
    </row>
    <row r="81" spans="1:6" x14ac:dyDescent="0.25">
      <c r="A81" s="22" t="s">
        <v>1565</v>
      </c>
      <c r="B81" s="22" t="s">
        <v>1566</v>
      </c>
      <c r="C81" s="22">
        <v>124</v>
      </c>
      <c r="D81" s="22" t="s">
        <v>33</v>
      </c>
      <c r="E81" s="22">
        <v>45</v>
      </c>
      <c r="F81" s="22">
        <f t="shared" si="1"/>
        <v>5580</v>
      </c>
    </row>
    <row r="82" spans="1:6" x14ac:dyDescent="0.25">
      <c r="A82" s="22" t="s">
        <v>49</v>
      </c>
      <c r="B82" s="22" t="s">
        <v>50</v>
      </c>
      <c r="C82" s="22">
        <v>96</v>
      </c>
      <c r="D82" s="22" t="s">
        <v>51</v>
      </c>
      <c r="E82" s="22">
        <v>185.5078</v>
      </c>
      <c r="F82" s="22">
        <f t="shared" si="1"/>
        <v>17808.748800000001</v>
      </c>
    </row>
    <row r="83" spans="1:6" x14ac:dyDescent="0.25">
      <c r="A83" s="22" t="s">
        <v>1567</v>
      </c>
      <c r="B83" s="22" t="s">
        <v>1568</v>
      </c>
      <c r="C83" s="22">
        <v>216</v>
      </c>
      <c r="D83" s="22" t="s">
        <v>30</v>
      </c>
      <c r="E83" s="22">
        <v>185.5078</v>
      </c>
      <c r="F83" s="22">
        <f t="shared" si="1"/>
        <v>40069.684800000003</v>
      </c>
    </row>
    <row r="84" spans="1:6" x14ac:dyDescent="0.25">
      <c r="A84" s="22" t="s">
        <v>1569</v>
      </c>
      <c r="B84" s="22" t="s">
        <v>1570</v>
      </c>
      <c r="C84" s="22">
        <v>419</v>
      </c>
      <c r="D84" s="22" t="s">
        <v>33</v>
      </c>
      <c r="E84" s="22">
        <v>110</v>
      </c>
      <c r="F84" s="22">
        <f t="shared" si="1"/>
        <v>46090</v>
      </c>
    </row>
    <row r="85" spans="1:6" ht="30" x14ac:dyDescent="0.25">
      <c r="A85" s="22" t="s">
        <v>52</v>
      </c>
      <c r="B85" s="22" t="s">
        <v>53</v>
      </c>
      <c r="C85" s="22">
        <v>3452</v>
      </c>
      <c r="D85" s="22" t="s">
        <v>30</v>
      </c>
      <c r="E85" s="22">
        <v>33.04</v>
      </c>
      <c r="F85" s="22">
        <f t="shared" si="1"/>
        <v>114054.08</v>
      </c>
    </row>
    <row r="86" spans="1:6" ht="30" x14ac:dyDescent="0.25">
      <c r="A86" s="22" t="s">
        <v>54</v>
      </c>
      <c r="B86" s="22" t="s">
        <v>55</v>
      </c>
      <c r="C86" s="22">
        <v>1710</v>
      </c>
      <c r="D86" s="22" t="s">
        <v>56</v>
      </c>
      <c r="E86" s="22">
        <v>193.7088</v>
      </c>
      <c r="F86" s="22">
        <f t="shared" si="1"/>
        <v>331242.04800000001</v>
      </c>
    </row>
    <row r="87" spans="1:6" x14ac:dyDescent="0.25">
      <c r="A87" s="22" t="s">
        <v>57</v>
      </c>
      <c r="B87" s="22" t="s">
        <v>58</v>
      </c>
      <c r="C87" s="22">
        <v>1585</v>
      </c>
      <c r="D87" s="22" t="s">
        <v>30</v>
      </c>
      <c r="E87" s="22">
        <v>95.863200000000006</v>
      </c>
      <c r="F87" s="22">
        <f t="shared" si="1"/>
        <v>151943.17200000002</v>
      </c>
    </row>
    <row r="88" spans="1:6" ht="45" x14ac:dyDescent="0.25">
      <c r="A88" s="22" t="s">
        <v>1571</v>
      </c>
      <c r="B88" s="22" t="s">
        <v>1572</v>
      </c>
      <c r="C88" s="22">
        <v>720</v>
      </c>
      <c r="D88" s="22" t="s">
        <v>30</v>
      </c>
      <c r="E88" s="22">
        <v>1965.24</v>
      </c>
      <c r="F88" s="22">
        <f t="shared" si="1"/>
        <v>1414972.8</v>
      </c>
    </row>
    <row r="89" spans="1:6" x14ac:dyDescent="0.25">
      <c r="A89" s="22" t="s">
        <v>1573</v>
      </c>
      <c r="B89" s="22" t="s">
        <v>1574</v>
      </c>
      <c r="C89" s="22">
        <v>1146</v>
      </c>
      <c r="D89" s="22" t="s">
        <v>30</v>
      </c>
      <c r="E89" s="22">
        <v>1066</v>
      </c>
      <c r="F89" s="22">
        <f t="shared" si="1"/>
        <v>1221636</v>
      </c>
    </row>
    <row r="90" spans="1:6" x14ac:dyDescent="0.25">
      <c r="A90" s="22" t="s">
        <v>1575</v>
      </c>
      <c r="B90" s="22" t="s">
        <v>1576</v>
      </c>
      <c r="C90" s="22">
        <v>13</v>
      </c>
      <c r="D90" s="22" t="s">
        <v>69</v>
      </c>
      <c r="E90" s="22">
        <v>10373.379999999999</v>
      </c>
      <c r="F90" s="22">
        <f t="shared" si="1"/>
        <v>134853.94</v>
      </c>
    </row>
    <row r="91" spans="1:6" ht="30" x14ac:dyDescent="0.25">
      <c r="A91" s="22" t="s">
        <v>59</v>
      </c>
      <c r="B91" s="22" t="s">
        <v>60</v>
      </c>
      <c r="C91" s="22">
        <v>299</v>
      </c>
      <c r="D91" s="22" t="s">
        <v>30</v>
      </c>
      <c r="E91" s="22">
        <v>9256.6751999999997</v>
      </c>
      <c r="F91" s="22">
        <f t="shared" si="1"/>
        <v>2767745.8848000001</v>
      </c>
    </row>
    <row r="92" spans="1:6" ht="30" x14ac:dyDescent="0.25">
      <c r="A92" s="22" t="s">
        <v>61</v>
      </c>
      <c r="B92" s="22" t="s">
        <v>62</v>
      </c>
      <c r="C92" s="22">
        <v>636</v>
      </c>
      <c r="D92" s="22" t="s">
        <v>30</v>
      </c>
      <c r="E92" s="22">
        <v>928.98</v>
      </c>
      <c r="F92" s="22">
        <f t="shared" si="1"/>
        <v>590831.28</v>
      </c>
    </row>
    <row r="93" spans="1:6" ht="30" x14ac:dyDescent="0.25">
      <c r="A93" s="22" t="s">
        <v>65</v>
      </c>
      <c r="B93" s="22" t="s">
        <v>66</v>
      </c>
      <c r="C93" s="22">
        <v>48</v>
      </c>
      <c r="D93" s="22" t="s">
        <v>51</v>
      </c>
      <c r="E93" s="22">
        <v>1276.1110000000001</v>
      </c>
      <c r="F93" s="22">
        <f t="shared" si="1"/>
        <v>61253.328000000009</v>
      </c>
    </row>
    <row r="94" spans="1:6" x14ac:dyDescent="0.25">
      <c r="A94" s="22" t="s">
        <v>74</v>
      </c>
      <c r="B94" s="22" t="s">
        <v>75</v>
      </c>
      <c r="C94" s="22">
        <v>489</v>
      </c>
      <c r="D94" s="22" t="s">
        <v>76</v>
      </c>
      <c r="E94" s="22">
        <v>100.98439999999999</v>
      </c>
      <c r="F94" s="22">
        <f t="shared" si="1"/>
        <v>49381.371599999999</v>
      </c>
    </row>
    <row r="95" spans="1:6" x14ac:dyDescent="0.25">
      <c r="A95" s="22" t="s">
        <v>77</v>
      </c>
      <c r="B95" s="22" t="s">
        <v>78</v>
      </c>
      <c r="C95" s="22">
        <v>72</v>
      </c>
      <c r="D95" s="22" t="s">
        <v>30</v>
      </c>
      <c r="E95" s="22">
        <v>55.46</v>
      </c>
      <c r="F95" s="22">
        <f t="shared" si="1"/>
        <v>3993.12</v>
      </c>
    </row>
    <row r="96" spans="1:6" ht="30" x14ac:dyDescent="0.25">
      <c r="A96" s="22" t="s">
        <v>1577</v>
      </c>
      <c r="B96" s="22" t="s">
        <v>1578</v>
      </c>
      <c r="C96" s="22">
        <v>192</v>
      </c>
      <c r="D96" s="22" t="s">
        <v>30</v>
      </c>
      <c r="E96" s="22">
        <v>19.2104</v>
      </c>
      <c r="F96" s="22">
        <f t="shared" si="1"/>
        <v>3688.3968</v>
      </c>
    </row>
    <row r="97" spans="1:6" x14ac:dyDescent="0.25">
      <c r="A97" s="22" t="s">
        <v>1579</v>
      </c>
      <c r="B97" s="22" t="s">
        <v>1580</v>
      </c>
      <c r="C97" s="22">
        <v>29</v>
      </c>
      <c r="D97" s="22" t="s">
        <v>30</v>
      </c>
      <c r="E97" s="22">
        <v>19.05</v>
      </c>
      <c r="F97" s="22">
        <f t="shared" si="1"/>
        <v>552.45000000000005</v>
      </c>
    </row>
    <row r="98" spans="1:6" x14ac:dyDescent="0.25">
      <c r="A98" s="22" t="s">
        <v>1581</v>
      </c>
      <c r="B98" s="22" t="s">
        <v>1582</v>
      </c>
      <c r="C98" s="22">
        <v>107</v>
      </c>
      <c r="D98" s="22" t="s">
        <v>30</v>
      </c>
      <c r="E98" s="22">
        <v>16.510000000000002</v>
      </c>
      <c r="F98" s="22">
        <f t="shared" si="1"/>
        <v>1766.5700000000002</v>
      </c>
    </row>
    <row r="99" spans="1:6" x14ac:dyDescent="0.25">
      <c r="A99" s="22" t="s">
        <v>1583</v>
      </c>
      <c r="B99" s="22" t="s">
        <v>1584</v>
      </c>
      <c r="C99" s="22">
        <v>480</v>
      </c>
      <c r="D99" s="22" t="s">
        <v>33</v>
      </c>
      <c r="E99" s="22">
        <v>47</v>
      </c>
      <c r="F99" s="22">
        <f t="shared" si="1"/>
        <v>22560</v>
      </c>
    </row>
    <row r="100" spans="1:6" ht="30" x14ac:dyDescent="0.25">
      <c r="A100" s="22" t="s">
        <v>79</v>
      </c>
      <c r="B100" s="22" t="s">
        <v>80</v>
      </c>
      <c r="C100" s="22">
        <v>580</v>
      </c>
      <c r="D100" s="22" t="s">
        <v>33</v>
      </c>
      <c r="E100" s="22">
        <v>65</v>
      </c>
      <c r="F100" s="22">
        <f t="shared" si="1"/>
        <v>37700</v>
      </c>
    </row>
    <row r="101" spans="1:6" x14ac:dyDescent="0.25">
      <c r="A101" s="22" t="s">
        <v>81</v>
      </c>
      <c r="B101" s="22" t="s">
        <v>82</v>
      </c>
      <c r="C101" s="22">
        <v>312</v>
      </c>
      <c r="D101" s="22" t="s">
        <v>30</v>
      </c>
      <c r="E101" s="22">
        <v>55.46</v>
      </c>
      <c r="F101" s="22">
        <f t="shared" si="1"/>
        <v>17303.52</v>
      </c>
    </row>
    <row r="102" spans="1:6" x14ac:dyDescent="0.25">
      <c r="A102" s="22" t="s">
        <v>83</v>
      </c>
      <c r="B102" s="22" t="s">
        <v>84</v>
      </c>
      <c r="C102" s="22">
        <v>562</v>
      </c>
      <c r="D102" s="22" t="s">
        <v>30</v>
      </c>
      <c r="E102" s="22">
        <v>49.56</v>
      </c>
      <c r="F102" s="22">
        <f t="shared" si="1"/>
        <v>27852.720000000001</v>
      </c>
    </row>
    <row r="103" spans="1:6" x14ac:dyDescent="0.25">
      <c r="A103" s="22" t="s">
        <v>1585</v>
      </c>
      <c r="B103" s="22" t="s">
        <v>1586</v>
      </c>
      <c r="C103" s="22">
        <v>350</v>
      </c>
      <c r="D103" s="22" t="s">
        <v>30</v>
      </c>
      <c r="E103" s="22">
        <v>47</v>
      </c>
      <c r="F103" s="22">
        <f t="shared" si="1"/>
        <v>16450</v>
      </c>
    </row>
    <row r="104" spans="1:6" x14ac:dyDescent="0.25">
      <c r="A104" s="22" t="s">
        <v>85</v>
      </c>
      <c r="B104" s="22" t="s">
        <v>86</v>
      </c>
      <c r="C104" s="22">
        <v>792</v>
      </c>
      <c r="D104" s="22" t="s">
        <v>30</v>
      </c>
      <c r="E104" s="22">
        <v>57.82</v>
      </c>
      <c r="F104" s="22">
        <f t="shared" si="1"/>
        <v>45793.440000000002</v>
      </c>
    </row>
    <row r="105" spans="1:6" x14ac:dyDescent="0.25">
      <c r="A105" s="22" t="s">
        <v>87</v>
      </c>
      <c r="B105" s="22" t="s">
        <v>88</v>
      </c>
      <c r="C105" s="22">
        <v>1700</v>
      </c>
      <c r="D105" s="22" t="s">
        <v>30</v>
      </c>
      <c r="E105" s="22">
        <v>16.89</v>
      </c>
      <c r="F105" s="22">
        <f t="shared" si="1"/>
        <v>28713</v>
      </c>
    </row>
    <row r="106" spans="1:6" x14ac:dyDescent="0.25">
      <c r="A106" s="22" t="s">
        <v>1587</v>
      </c>
      <c r="B106" s="22" t="s">
        <v>1588</v>
      </c>
      <c r="C106" s="22">
        <v>60</v>
      </c>
      <c r="D106" s="22" t="s">
        <v>30</v>
      </c>
      <c r="E106" s="22">
        <v>181.25</v>
      </c>
      <c r="F106" s="22">
        <f t="shared" si="1"/>
        <v>10875</v>
      </c>
    </row>
    <row r="107" spans="1:6" x14ac:dyDescent="0.25">
      <c r="A107" s="22" t="s">
        <v>89</v>
      </c>
      <c r="B107" s="22" t="s">
        <v>90</v>
      </c>
      <c r="C107" s="22">
        <v>354</v>
      </c>
      <c r="D107" s="22" t="s">
        <v>30</v>
      </c>
      <c r="E107" s="22">
        <v>171.6</v>
      </c>
      <c r="F107" s="22">
        <f t="shared" si="1"/>
        <v>60746.400000000001</v>
      </c>
    </row>
    <row r="108" spans="1:6" x14ac:dyDescent="0.25">
      <c r="A108" s="22" t="s">
        <v>1589</v>
      </c>
      <c r="B108" s="22" t="s">
        <v>1590</v>
      </c>
      <c r="C108" s="22">
        <v>810</v>
      </c>
      <c r="D108" s="22" t="s">
        <v>33</v>
      </c>
      <c r="E108" s="22">
        <v>95</v>
      </c>
      <c r="F108" s="22">
        <f t="shared" si="1"/>
        <v>76950</v>
      </c>
    </row>
    <row r="109" spans="1:6" x14ac:dyDescent="0.25">
      <c r="A109" s="22" t="s">
        <v>1591</v>
      </c>
      <c r="B109" s="22" t="s">
        <v>1592</v>
      </c>
      <c r="C109" s="22">
        <v>177</v>
      </c>
      <c r="D109" s="22" t="s">
        <v>1593</v>
      </c>
      <c r="E109" s="22">
        <v>11.151</v>
      </c>
      <c r="F109" s="22">
        <f t="shared" si="1"/>
        <v>1973.7269999999999</v>
      </c>
    </row>
    <row r="110" spans="1:6" x14ac:dyDescent="0.25">
      <c r="A110" s="22" t="s">
        <v>1594</v>
      </c>
      <c r="B110" s="22" t="s">
        <v>1595</v>
      </c>
      <c r="C110" s="22">
        <v>28</v>
      </c>
      <c r="D110" s="22" t="s">
        <v>30</v>
      </c>
      <c r="E110" s="22">
        <v>68.251199999999997</v>
      </c>
      <c r="F110" s="22">
        <f t="shared" si="1"/>
        <v>1911.0336</v>
      </c>
    </row>
    <row r="111" spans="1:6" x14ac:dyDescent="0.25">
      <c r="A111" s="22" t="s">
        <v>1596</v>
      </c>
      <c r="B111" s="22" t="s">
        <v>1597</v>
      </c>
      <c r="C111" s="22">
        <v>116</v>
      </c>
      <c r="D111" s="22" t="s">
        <v>30</v>
      </c>
      <c r="E111" s="22">
        <v>1</v>
      </c>
      <c r="F111" s="22">
        <f t="shared" si="1"/>
        <v>116</v>
      </c>
    </row>
    <row r="112" spans="1:6" x14ac:dyDescent="0.25">
      <c r="A112" s="22" t="s">
        <v>1598</v>
      </c>
      <c r="B112" s="22" t="s">
        <v>1599</v>
      </c>
      <c r="C112" s="22">
        <v>78</v>
      </c>
      <c r="D112" s="22" t="s">
        <v>30</v>
      </c>
      <c r="E112" s="22">
        <v>98.95</v>
      </c>
      <c r="F112" s="22">
        <f t="shared" si="1"/>
        <v>7718.1</v>
      </c>
    </row>
    <row r="113" spans="1:6" x14ac:dyDescent="0.25">
      <c r="A113" s="22" t="s">
        <v>1600</v>
      </c>
      <c r="B113" s="22" t="s">
        <v>1601</v>
      </c>
      <c r="C113" s="22">
        <v>22</v>
      </c>
      <c r="D113" s="22" t="s">
        <v>33</v>
      </c>
      <c r="E113" s="22">
        <v>17.78</v>
      </c>
      <c r="F113" s="22">
        <f t="shared" si="1"/>
        <v>391.16</v>
      </c>
    </row>
    <row r="114" spans="1:6" x14ac:dyDescent="0.25">
      <c r="A114" s="22" t="s">
        <v>1602</v>
      </c>
      <c r="B114" s="22" t="s">
        <v>1603</v>
      </c>
      <c r="C114" s="22">
        <v>400</v>
      </c>
      <c r="D114" s="22" t="s">
        <v>30</v>
      </c>
      <c r="E114" s="22">
        <v>36</v>
      </c>
      <c r="F114" s="22">
        <f t="shared" si="1"/>
        <v>14400</v>
      </c>
    </row>
    <row r="115" spans="1:6" x14ac:dyDescent="0.25">
      <c r="A115" s="22" t="s">
        <v>1604</v>
      </c>
      <c r="B115" s="22" t="s">
        <v>1605</v>
      </c>
      <c r="C115" s="22">
        <v>2400</v>
      </c>
      <c r="D115" s="22" t="s">
        <v>30</v>
      </c>
      <c r="E115" s="22">
        <v>66.08</v>
      </c>
      <c r="F115" s="22">
        <f t="shared" si="1"/>
        <v>158592</v>
      </c>
    </row>
    <row r="116" spans="1:6" x14ac:dyDescent="0.25">
      <c r="A116" s="22" t="s">
        <v>1606</v>
      </c>
      <c r="B116" s="22" t="s">
        <v>1607</v>
      </c>
      <c r="C116" s="22">
        <v>120</v>
      </c>
      <c r="D116" s="22" t="s">
        <v>30</v>
      </c>
      <c r="E116" s="22">
        <v>175.49639999999999</v>
      </c>
      <c r="F116" s="22">
        <f t="shared" si="1"/>
        <v>21059.567999999999</v>
      </c>
    </row>
    <row r="117" spans="1:6" x14ac:dyDescent="0.25">
      <c r="A117" s="22" t="s">
        <v>1608</v>
      </c>
      <c r="B117" s="22" t="s">
        <v>1609</v>
      </c>
      <c r="C117" s="22">
        <v>14</v>
      </c>
      <c r="D117" s="22" t="s">
        <v>30</v>
      </c>
      <c r="E117" s="22">
        <v>341.09</v>
      </c>
      <c r="F117" s="22">
        <f t="shared" si="1"/>
        <v>4775.2599999999993</v>
      </c>
    </row>
    <row r="118" spans="1:6" x14ac:dyDescent="0.25">
      <c r="A118" s="22" t="s">
        <v>91</v>
      </c>
      <c r="B118" s="22" t="s">
        <v>92</v>
      </c>
      <c r="C118" s="22">
        <v>116</v>
      </c>
      <c r="D118" s="22" t="s">
        <v>30</v>
      </c>
      <c r="E118" s="22">
        <v>65.655199999999994</v>
      </c>
      <c r="F118" s="22">
        <f t="shared" si="1"/>
        <v>7616.0031999999992</v>
      </c>
    </row>
    <row r="119" spans="1:6" x14ac:dyDescent="0.25">
      <c r="A119" s="22" t="s">
        <v>1610</v>
      </c>
      <c r="B119" s="22" t="s">
        <v>1611</v>
      </c>
      <c r="C119" s="22">
        <v>73</v>
      </c>
      <c r="D119" s="22" t="s">
        <v>33</v>
      </c>
      <c r="E119" s="22">
        <v>31.75</v>
      </c>
      <c r="F119" s="22">
        <f t="shared" si="1"/>
        <v>2317.75</v>
      </c>
    </row>
    <row r="120" spans="1:6" x14ac:dyDescent="0.25">
      <c r="A120" s="22" t="s">
        <v>1612</v>
      </c>
      <c r="B120" s="22" t="s">
        <v>1613</v>
      </c>
      <c r="C120" s="22">
        <v>158</v>
      </c>
      <c r="D120" s="22" t="s">
        <v>33</v>
      </c>
      <c r="E120" s="22">
        <v>35.56</v>
      </c>
      <c r="F120" s="22">
        <f t="shared" si="1"/>
        <v>5618.4800000000005</v>
      </c>
    </row>
    <row r="121" spans="1:6" x14ac:dyDescent="0.25">
      <c r="A121" s="22" t="s">
        <v>1614</v>
      </c>
      <c r="B121" s="22" t="s">
        <v>1615</v>
      </c>
      <c r="C121" s="22">
        <v>137.5</v>
      </c>
      <c r="D121" s="22" t="s">
        <v>33</v>
      </c>
      <c r="E121" s="22">
        <v>19.05</v>
      </c>
      <c r="F121" s="22">
        <f t="shared" si="1"/>
        <v>2619.375</v>
      </c>
    </row>
    <row r="122" spans="1:6" x14ac:dyDescent="0.25">
      <c r="A122" s="22" t="s">
        <v>95</v>
      </c>
      <c r="B122" s="22" t="s">
        <v>96</v>
      </c>
      <c r="C122" s="22">
        <v>1968</v>
      </c>
      <c r="D122" s="22" t="s">
        <v>30</v>
      </c>
      <c r="E122" s="22">
        <v>129.5994</v>
      </c>
      <c r="F122" s="22">
        <f t="shared" si="1"/>
        <v>255051.61920000002</v>
      </c>
    </row>
    <row r="123" spans="1:6" ht="30" x14ac:dyDescent="0.25">
      <c r="A123" s="22" t="s">
        <v>1616</v>
      </c>
      <c r="B123" s="22" t="s">
        <v>1617</v>
      </c>
      <c r="C123" s="22">
        <v>180</v>
      </c>
      <c r="D123" s="22" t="s">
        <v>30</v>
      </c>
      <c r="E123" s="22">
        <v>30.31</v>
      </c>
      <c r="F123" s="22">
        <f t="shared" si="1"/>
        <v>5455.8</v>
      </c>
    </row>
    <row r="124" spans="1:6" ht="30" x14ac:dyDescent="0.25">
      <c r="A124" s="22" t="s">
        <v>1618</v>
      </c>
      <c r="B124" s="22" t="s">
        <v>1619</v>
      </c>
      <c r="C124" s="22">
        <v>2220</v>
      </c>
      <c r="D124" s="22" t="s">
        <v>33</v>
      </c>
      <c r="E124" s="22">
        <v>30.31</v>
      </c>
      <c r="F124" s="22">
        <f t="shared" si="1"/>
        <v>67288.2</v>
      </c>
    </row>
    <row r="125" spans="1:6" ht="30" x14ac:dyDescent="0.25">
      <c r="A125" s="22" t="s">
        <v>1620</v>
      </c>
      <c r="B125" s="22" t="s">
        <v>1621</v>
      </c>
      <c r="C125" s="22">
        <v>60</v>
      </c>
      <c r="D125" s="22" t="s">
        <v>33</v>
      </c>
      <c r="E125" s="22">
        <v>30.31</v>
      </c>
      <c r="F125" s="22">
        <f t="shared" si="1"/>
        <v>1818.6</v>
      </c>
    </row>
    <row r="126" spans="1:6" ht="30" x14ac:dyDescent="0.25">
      <c r="A126" s="22" t="s">
        <v>97</v>
      </c>
      <c r="B126" s="22" t="s">
        <v>98</v>
      </c>
      <c r="C126" s="22">
        <v>402</v>
      </c>
      <c r="D126" s="22" t="s">
        <v>30</v>
      </c>
      <c r="E126" s="22">
        <v>37</v>
      </c>
      <c r="F126" s="22">
        <f t="shared" si="1"/>
        <v>14874</v>
      </c>
    </row>
    <row r="127" spans="1:6" x14ac:dyDescent="0.25">
      <c r="A127" s="22" t="s">
        <v>1622</v>
      </c>
      <c r="B127" s="22" t="s">
        <v>1623</v>
      </c>
      <c r="C127" s="22">
        <v>400</v>
      </c>
      <c r="D127" s="22" t="s">
        <v>30</v>
      </c>
      <c r="E127" s="22">
        <v>27.78</v>
      </c>
      <c r="F127" s="22">
        <f t="shared" si="1"/>
        <v>11112</v>
      </c>
    </row>
    <row r="128" spans="1:6" x14ac:dyDescent="0.25">
      <c r="A128" s="22" t="s">
        <v>1624</v>
      </c>
      <c r="B128" s="22" t="s">
        <v>1625</v>
      </c>
      <c r="C128" s="22">
        <v>21</v>
      </c>
      <c r="D128" s="22" t="s">
        <v>33</v>
      </c>
      <c r="E128" s="22">
        <v>17</v>
      </c>
      <c r="F128" s="22">
        <f t="shared" si="1"/>
        <v>357</v>
      </c>
    </row>
    <row r="129" spans="1:6" x14ac:dyDescent="0.25">
      <c r="A129" s="22" t="s">
        <v>99</v>
      </c>
      <c r="B129" s="22" t="s">
        <v>100</v>
      </c>
      <c r="C129" s="22">
        <v>415</v>
      </c>
      <c r="D129" s="22" t="s">
        <v>33</v>
      </c>
      <c r="E129" s="22">
        <v>266.05759999999998</v>
      </c>
      <c r="F129" s="22">
        <f t="shared" si="1"/>
        <v>110413.90399999999</v>
      </c>
    </row>
    <row r="130" spans="1:6" x14ac:dyDescent="0.25">
      <c r="A130" s="22" t="s">
        <v>101</v>
      </c>
      <c r="B130" s="22" t="s">
        <v>102</v>
      </c>
      <c r="C130" s="22">
        <v>192</v>
      </c>
      <c r="D130" s="22" t="s">
        <v>30</v>
      </c>
      <c r="E130" s="22">
        <v>70.8</v>
      </c>
      <c r="F130" s="22">
        <f t="shared" ref="F130:F154" si="2">C130*E130</f>
        <v>13593.599999999999</v>
      </c>
    </row>
    <row r="131" spans="1:6" x14ac:dyDescent="0.25">
      <c r="A131" s="22" t="s">
        <v>103</v>
      </c>
      <c r="B131" s="22" t="s">
        <v>104</v>
      </c>
      <c r="C131" s="22">
        <v>2600</v>
      </c>
      <c r="D131" s="22" t="s">
        <v>33</v>
      </c>
      <c r="E131" s="22">
        <v>70.2</v>
      </c>
      <c r="F131" s="22">
        <f t="shared" si="2"/>
        <v>182520</v>
      </c>
    </row>
    <row r="132" spans="1:6" x14ac:dyDescent="0.25">
      <c r="A132" s="22" t="s">
        <v>1626</v>
      </c>
      <c r="B132" s="22" t="s">
        <v>1627</v>
      </c>
      <c r="C132" s="22">
        <v>295</v>
      </c>
      <c r="D132" s="22" t="s">
        <v>33</v>
      </c>
      <c r="E132" s="22">
        <v>184.6</v>
      </c>
      <c r="F132" s="22">
        <f t="shared" si="2"/>
        <v>54457</v>
      </c>
    </row>
    <row r="133" spans="1:6" x14ac:dyDescent="0.25">
      <c r="A133" s="22" t="s">
        <v>1628</v>
      </c>
      <c r="B133" s="22" t="s">
        <v>1629</v>
      </c>
      <c r="C133" s="22">
        <v>1505</v>
      </c>
      <c r="D133" s="22" t="s">
        <v>33</v>
      </c>
      <c r="E133" s="22">
        <v>185.9</v>
      </c>
      <c r="F133" s="22">
        <f t="shared" si="2"/>
        <v>279779.5</v>
      </c>
    </row>
    <row r="134" spans="1:6" x14ac:dyDescent="0.25">
      <c r="A134" s="22" t="s">
        <v>1630</v>
      </c>
      <c r="B134" s="22" t="s">
        <v>1631</v>
      </c>
      <c r="C134" s="22">
        <v>50</v>
      </c>
      <c r="D134" s="22" t="s">
        <v>33</v>
      </c>
      <c r="E134" s="22">
        <v>171.6</v>
      </c>
      <c r="F134" s="22">
        <f t="shared" si="2"/>
        <v>8580</v>
      </c>
    </row>
    <row r="135" spans="1:6" x14ac:dyDescent="0.25">
      <c r="A135" s="22" t="s">
        <v>1632</v>
      </c>
      <c r="B135" s="22" t="s">
        <v>1633</v>
      </c>
      <c r="C135" s="22">
        <v>600</v>
      </c>
      <c r="D135" s="22" t="s">
        <v>30</v>
      </c>
      <c r="E135" s="22">
        <v>1</v>
      </c>
      <c r="F135" s="22">
        <f t="shared" si="2"/>
        <v>600</v>
      </c>
    </row>
    <row r="136" spans="1:6" x14ac:dyDescent="0.25">
      <c r="A136" s="22" t="s">
        <v>1634</v>
      </c>
      <c r="B136" s="22" t="s">
        <v>1635</v>
      </c>
      <c r="C136" s="22">
        <v>20</v>
      </c>
      <c r="D136" s="22" t="s">
        <v>1636</v>
      </c>
      <c r="E136" s="22">
        <v>110</v>
      </c>
      <c r="F136" s="22">
        <f t="shared" si="2"/>
        <v>2200</v>
      </c>
    </row>
    <row r="137" spans="1:6" x14ac:dyDescent="0.25">
      <c r="A137" s="22" t="s">
        <v>1637</v>
      </c>
      <c r="B137" s="22" t="s">
        <v>1638</v>
      </c>
      <c r="C137" s="22">
        <v>970</v>
      </c>
      <c r="D137" s="22" t="s">
        <v>33</v>
      </c>
      <c r="E137" s="22">
        <v>81.25</v>
      </c>
      <c r="F137" s="22">
        <f t="shared" si="2"/>
        <v>78812.5</v>
      </c>
    </row>
    <row r="138" spans="1:6" x14ac:dyDescent="0.25">
      <c r="A138" s="22" t="s">
        <v>1639</v>
      </c>
      <c r="B138" s="22" t="s">
        <v>1640</v>
      </c>
      <c r="C138" s="22">
        <v>162</v>
      </c>
      <c r="D138" s="22" t="s">
        <v>30</v>
      </c>
      <c r="E138" s="22">
        <v>310.38</v>
      </c>
      <c r="F138" s="22">
        <f t="shared" si="2"/>
        <v>50281.56</v>
      </c>
    </row>
    <row r="139" spans="1:6" x14ac:dyDescent="0.25">
      <c r="A139" s="22" t="s">
        <v>107</v>
      </c>
      <c r="B139" s="22" t="s">
        <v>108</v>
      </c>
      <c r="C139" s="22">
        <v>132</v>
      </c>
      <c r="D139" s="22" t="s">
        <v>30</v>
      </c>
      <c r="E139" s="22">
        <v>151.04</v>
      </c>
      <c r="F139" s="22">
        <f t="shared" si="2"/>
        <v>19937.28</v>
      </c>
    </row>
    <row r="140" spans="1:6" x14ac:dyDescent="0.25">
      <c r="A140" s="22" t="s">
        <v>1641</v>
      </c>
      <c r="B140" s="22" t="s">
        <v>1642</v>
      </c>
      <c r="C140" s="22">
        <v>55</v>
      </c>
      <c r="D140" s="22" t="s">
        <v>30</v>
      </c>
      <c r="E140" s="22">
        <v>322.14</v>
      </c>
      <c r="F140" s="22">
        <f t="shared" si="2"/>
        <v>17717.7</v>
      </c>
    </row>
    <row r="141" spans="1:6" x14ac:dyDescent="0.25">
      <c r="A141" s="22" t="s">
        <v>111</v>
      </c>
      <c r="B141" s="22" t="s">
        <v>112</v>
      </c>
      <c r="C141" s="22">
        <v>23</v>
      </c>
      <c r="D141" s="22" t="s">
        <v>113</v>
      </c>
      <c r="E141" s="22">
        <v>41.3</v>
      </c>
      <c r="F141" s="22">
        <f t="shared" si="2"/>
        <v>949.9</v>
      </c>
    </row>
    <row r="142" spans="1:6" ht="45" x14ac:dyDescent="0.25">
      <c r="A142" s="22" t="s">
        <v>114</v>
      </c>
      <c r="B142" s="22" t="s">
        <v>115</v>
      </c>
      <c r="C142" s="22">
        <v>1720</v>
      </c>
      <c r="D142" s="22" t="s">
        <v>30</v>
      </c>
      <c r="E142" s="22">
        <v>547.46100000000001</v>
      </c>
      <c r="F142" s="22">
        <f t="shared" si="2"/>
        <v>941632.92</v>
      </c>
    </row>
    <row r="143" spans="1:6" ht="45" x14ac:dyDescent="0.25">
      <c r="A143" s="22" t="s">
        <v>116</v>
      </c>
      <c r="B143" s="22" t="s">
        <v>117</v>
      </c>
      <c r="C143" s="22">
        <v>1722</v>
      </c>
      <c r="D143" s="22" t="s">
        <v>30</v>
      </c>
      <c r="E143" s="22">
        <v>578.20000000000005</v>
      </c>
      <c r="F143" s="22">
        <f t="shared" si="2"/>
        <v>995660.4</v>
      </c>
    </row>
    <row r="144" spans="1:6" x14ac:dyDescent="0.25">
      <c r="A144" s="22" t="s">
        <v>1643</v>
      </c>
      <c r="B144" s="22" t="s">
        <v>1644</v>
      </c>
      <c r="C144" s="22">
        <v>64</v>
      </c>
      <c r="D144" s="22" t="s">
        <v>33</v>
      </c>
      <c r="E144" s="22">
        <v>15</v>
      </c>
      <c r="F144" s="22">
        <f t="shared" si="2"/>
        <v>960</v>
      </c>
    </row>
    <row r="145" spans="1:6" x14ac:dyDescent="0.25">
      <c r="A145" s="22" t="s">
        <v>1645</v>
      </c>
      <c r="B145" s="22" t="s">
        <v>1646</v>
      </c>
      <c r="C145" s="22">
        <v>62</v>
      </c>
      <c r="D145" s="22" t="s">
        <v>33</v>
      </c>
      <c r="E145" s="22">
        <v>25</v>
      </c>
      <c r="F145" s="22">
        <f t="shared" si="2"/>
        <v>1550</v>
      </c>
    </row>
    <row r="146" spans="1:6" x14ac:dyDescent="0.25">
      <c r="A146" s="22" t="s">
        <v>1647</v>
      </c>
      <c r="B146" s="22" t="s">
        <v>1648</v>
      </c>
      <c r="C146" s="22">
        <v>27</v>
      </c>
      <c r="D146" s="22" t="s">
        <v>33</v>
      </c>
      <c r="E146" s="22">
        <v>30</v>
      </c>
      <c r="F146" s="22">
        <f t="shared" si="2"/>
        <v>810</v>
      </c>
    </row>
    <row r="147" spans="1:6" x14ac:dyDescent="0.25">
      <c r="A147" s="22" t="s">
        <v>1649</v>
      </c>
      <c r="B147" s="22" t="s">
        <v>1650</v>
      </c>
      <c r="C147" s="22">
        <v>60</v>
      </c>
      <c r="D147" s="22" t="s">
        <v>33</v>
      </c>
      <c r="E147" s="22">
        <v>40</v>
      </c>
      <c r="F147" s="22">
        <f t="shared" si="2"/>
        <v>2400</v>
      </c>
    </row>
    <row r="148" spans="1:6" x14ac:dyDescent="0.25">
      <c r="A148" s="22" t="s">
        <v>118</v>
      </c>
      <c r="B148" s="22" t="s">
        <v>119</v>
      </c>
      <c r="C148" s="22">
        <v>53</v>
      </c>
      <c r="D148" s="22" t="s">
        <v>30</v>
      </c>
      <c r="E148" s="22">
        <v>154.19999999999999</v>
      </c>
      <c r="F148" s="22">
        <f t="shared" si="2"/>
        <v>8172.5999999999995</v>
      </c>
    </row>
    <row r="149" spans="1:6" x14ac:dyDescent="0.25">
      <c r="A149" s="22" t="s">
        <v>120</v>
      </c>
      <c r="B149" s="22" t="s">
        <v>121</v>
      </c>
      <c r="C149" s="22">
        <v>120</v>
      </c>
      <c r="D149" s="22" t="s">
        <v>30</v>
      </c>
      <c r="E149" s="22">
        <v>1</v>
      </c>
      <c r="F149" s="22">
        <f t="shared" si="2"/>
        <v>120</v>
      </c>
    </row>
    <row r="150" spans="1:6" x14ac:dyDescent="0.25">
      <c r="A150" s="22" t="s">
        <v>122</v>
      </c>
      <c r="B150" s="22" t="s">
        <v>123</v>
      </c>
      <c r="C150" s="22">
        <v>56</v>
      </c>
      <c r="D150" s="22" t="s">
        <v>30</v>
      </c>
      <c r="E150" s="22">
        <v>181.9796</v>
      </c>
      <c r="F150" s="22">
        <f t="shared" si="2"/>
        <v>10190.857599999999</v>
      </c>
    </row>
    <row r="151" spans="1:6" x14ac:dyDescent="0.25">
      <c r="A151" s="22" t="s">
        <v>124</v>
      </c>
      <c r="B151" s="22" t="s">
        <v>125</v>
      </c>
      <c r="C151" s="22">
        <v>823</v>
      </c>
      <c r="D151" s="22" t="s">
        <v>30</v>
      </c>
      <c r="E151" s="22">
        <v>1</v>
      </c>
      <c r="F151" s="22">
        <f t="shared" si="2"/>
        <v>823</v>
      </c>
    </row>
    <row r="152" spans="1:6" x14ac:dyDescent="0.25">
      <c r="A152" s="22" t="s">
        <v>1651</v>
      </c>
      <c r="B152" s="22" t="s">
        <v>1652</v>
      </c>
      <c r="C152" s="22">
        <v>240</v>
      </c>
      <c r="D152" s="22" t="s">
        <v>30</v>
      </c>
      <c r="E152" s="22">
        <v>291.31079999999997</v>
      </c>
      <c r="F152" s="22">
        <f t="shared" si="2"/>
        <v>69914.59199999999</v>
      </c>
    </row>
    <row r="153" spans="1:6" x14ac:dyDescent="0.25">
      <c r="A153" s="22" t="s">
        <v>28</v>
      </c>
      <c r="B153" s="22" t="s">
        <v>29</v>
      </c>
      <c r="C153" s="22">
        <v>23</v>
      </c>
      <c r="D153" s="22" t="s">
        <v>30</v>
      </c>
      <c r="E153" s="22">
        <v>70.83</v>
      </c>
      <c r="F153" s="22">
        <f t="shared" si="2"/>
        <v>1629.09</v>
      </c>
    </row>
    <row r="154" spans="1:6" x14ac:dyDescent="0.25">
      <c r="A154" s="22" t="s">
        <v>1653</v>
      </c>
      <c r="B154" s="22" t="s">
        <v>1654</v>
      </c>
      <c r="C154" s="22">
        <v>371</v>
      </c>
      <c r="D154" s="22" t="s">
        <v>30</v>
      </c>
      <c r="E154" s="22">
        <v>78</v>
      </c>
      <c r="F154" s="22">
        <f t="shared" si="2"/>
        <v>28938</v>
      </c>
    </row>
    <row r="155" spans="1:6" x14ac:dyDescent="0.25">
      <c r="F155" s="24">
        <f>SUM(F65:F154)</f>
        <v>36684448.906180017</v>
      </c>
    </row>
    <row r="158" spans="1:6" ht="15.75" x14ac:dyDescent="0.25">
      <c r="A158" s="17" t="s">
        <v>20</v>
      </c>
      <c r="B158" s="17"/>
      <c r="C158" s="17"/>
      <c r="D158" s="17"/>
      <c r="E158" s="17"/>
      <c r="F158" s="17"/>
    </row>
    <row r="159" spans="1:6" ht="15.75" x14ac:dyDescent="0.25">
      <c r="A159" s="17" t="s">
        <v>1</v>
      </c>
      <c r="B159" s="17"/>
      <c r="C159" s="17"/>
      <c r="D159" s="17"/>
      <c r="E159" s="17"/>
      <c r="F159" s="17"/>
    </row>
    <row r="160" spans="1:6" ht="15.75" x14ac:dyDescent="0.25">
      <c r="A160" s="17" t="s">
        <v>21</v>
      </c>
      <c r="B160" s="17"/>
      <c r="C160" s="17"/>
      <c r="D160" s="17"/>
      <c r="E160" s="17"/>
      <c r="F160" s="17"/>
    </row>
    <row r="161" spans="1:6" ht="18.75" x14ac:dyDescent="0.3">
      <c r="A161" s="34" t="s">
        <v>1987</v>
      </c>
      <c r="B161" s="34"/>
      <c r="C161" s="34"/>
      <c r="D161" s="34"/>
      <c r="E161" s="34"/>
      <c r="F161" s="34"/>
    </row>
    <row r="162" spans="1:6" ht="18.75" x14ac:dyDescent="0.3">
      <c r="A162" s="35" t="s">
        <v>22</v>
      </c>
      <c r="B162" s="35"/>
      <c r="C162" s="35"/>
      <c r="D162" s="35"/>
      <c r="E162" s="35"/>
      <c r="F162" s="35"/>
    </row>
    <row r="163" spans="1:6" ht="30" x14ac:dyDescent="0.25">
      <c r="A163" s="36" t="s">
        <v>23</v>
      </c>
      <c r="B163" s="36" t="s">
        <v>24</v>
      </c>
      <c r="C163" s="37" t="s">
        <v>1989</v>
      </c>
      <c r="D163" s="36" t="s">
        <v>26</v>
      </c>
      <c r="E163" s="36" t="s">
        <v>27</v>
      </c>
      <c r="F163" s="36" t="s">
        <v>8</v>
      </c>
    </row>
    <row r="164" spans="1:6" x14ac:dyDescent="0.25">
      <c r="A164" s="22" t="s">
        <v>1545</v>
      </c>
      <c r="B164" s="22" t="s">
        <v>1546</v>
      </c>
      <c r="C164" s="22">
        <f>(18+22+33+12+36+39)*4</f>
        <v>640</v>
      </c>
      <c r="D164" s="22" t="s">
        <v>30</v>
      </c>
      <c r="E164" s="22">
        <v>634.38080000000002</v>
      </c>
      <c r="F164" s="38">
        <f>C164*E164</f>
        <v>406003.712</v>
      </c>
    </row>
    <row r="165" spans="1:6" x14ac:dyDescent="0.25">
      <c r="A165" s="22" t="s">
        <v>28</v>
      </c>
      <c r="B165" s="2" t="s">
        <v>29</v>
      </c>
      <c r="C165" s="22">
        <v>12</v>
      </c>
      <c r="D165" s="22" t="s">
        <v>30</v>
      </c>
      <c r="E165" s="22">
        <v>53.66</v>
      </c>
      <c r="F165" s="38">
        <f t="shared" ref="F165:F228" si="3">C165*E165</f>
        <v>643.91999999999996</v>
      </c>
    </row>
    <row r="166" spans="1:6" x14ac:dyDescent="0.25">
      <c r="A166" s="22" t="s">
        <v>1547</v>
      </c>
      <c r="B166" s="22" t="s">
        <v>1548</v>
      </c>
      <c r="C166" s="22">
        <f>(56*8)+16+90+5</f>
        <v>559</v>
      </c>
      <c r="D166" s="22" t="s">
        <v>30</v>
      </c>
      <c r="E166" s="22">
        <v>210</v>
      </c>
      <c r="F166" s="38">
        <f t="shared" si="3"/>
        <v>117390</v>
      </c>
    </row>
    <row r="167" spans="1:6" x14ac:dyDescent="0.25">
      <c r="A167" s="22" t="s">
        <v>1990</v>
      </c>
      <c r="B167" s="22" t="s">
        <v>1991</v>
      </c>
      <c r="C167" s="22">
        <v>45</v>
      </c>
      <c r="D167" s="22" t="s">
        <v>33</v>
      </c>
      <c r="E167" s="22">
        <v>50.4</v>
      </c>
      <c r="F167" s="38">
        <f t="shared" si="3"/>
        <v>2268</v>
      </c>
    </row>
    <row r="168" spans="1:6" x14ac:dyDescent="0.25">
      <c r="A168" s="22" t="s">
        <v>1992</v>
      </c>
      <c r="B168" s="22" t="s">
        <v>1993</v>
      </c>
      <c r="C168" s="22">
        <v>44</v>
      </c>
      <c r="D168" s="22" t="s">
        <v>33</v>
      </c>
      <c r="E168" s="22">
        <v>50.4</v>
      </c>
      <c r="F168" s="38">
        <f t="shared" si="3"/>
        <v>2217.6</v>
      </c>
    </row>
    <row r="169" spans="1:6" x14ac:dyDescent="0.25">
      <c r="A169" s="22" t="s">
        <v>1994</v>
      </c>
      <c r="B169" s="22" t="s">
        <v>1995</v>
      </c>
      <c r="C169" s="22">
        <v>52</v>
      </c>
      <c r="D169" s="22" t="s">
        <v>33</v>
      </c>
      <c r="E169" s="22">
        <v>50.4</v>
      </c>
      <c r="F169" s="38">
        <f t="shared" si="3"/>
        <v>2620.7999999999997</v>
      </c>
    </row>
    <row r="170" spans="1:6" x14ac:dyDescent="0.25">
      <c r="A170" s="22" t="s">
        <v>1549</v>
      </c>
      <c r="B170" s="22" t="s">
        <v>1550</v>
      </c>
      <c r="C170" s="22">
        <v>90</v>
      </c>
      <c r="D170" s="22" t="s">
        <v>33</v>
      </c>
      <c r="E170" s="22">
        <v>33.6</v>
      </c>
      <c r="F170" s="38">
        <f t="shared" si="3"/>
        <v>3024</v>
      </c>
    </row>
    <row r="171" spans="1:6" x14ac:dyDescent="0.25">
      <c r="A171" s="22" t="s">
        <v>1551</v>
      </c>
      <c r="B171" s="22" t="s">
        <v>1552</v>
      </c>
      <c r="C171" s="22">
        <v>180</v>
      </c>
      <c r="D171" s="22" t="s">
        <v>33</v>
      </c>
      <c r="E171" s="22">
        <v>160</v>
      </c>
      <c r="F171" s="38">
        <f t="shared" si="3"/>
        <v>28800</v>
      </c>
    </row>
    <row r="172" spans="1:6" x14ac:dyDescent="0.25">
      <c r="A172" s="22" t="s">
        <v>1996</v>
      </c>
      <c r="B172" s="22" t="s">
        <v>1997</v>
      </c>
      <c r="C172" s="22">
        <f>(12+15+12+18+9+4)*125</f>
        <v>8750</v>
      </c>
      <c r="D172" s="22" t="s">
        <v>33</v>
      </c>
      <c r="E172" s="22">
        <v>30.8</v>
      </c>
      <c r="F172" s="38">
        <f t="shared" si="3"/>
        <v>269500</v>
      </c>
    </row>
    <row r="173" spans="1:6" x14ac:dyDescent="0.25">
      <c r="A173" s="22" t="s">
        <v>1555</v>
      </c>
      <c r="B173" s="22" t="s">
        <v>1556</v>
      </c>
      <c r="C173" s="22">
        <v>68</v>
      </c>
      <c r="D173" s="22" t="s">
        <v>33</v>
      </c>
      <c r="E173" s="22">
        <v>25.2</v>
      </c>
      <c r="F173" s="38">
        <f t="shared" si="3"/>
        <v>1713.6</v>
      </c>
    </row>
    <row r="174" spans="1:6" x14ac:dyDescent="0.25">
      <c r="A174" s="22" t="s">
        <v>36</v>
      </c>
      <c r="B174" s="22" t="s">
        <v>37</v>
      </c>
      <c r="C174" s="22">
        <f>6*12*24</f>
        <v>1728</v>
      </c>
      <c r="D174" s="22" t="s">
        <v>30</v>
      </c>
      <c r="E174" s="22">
        <v>3</v>
      </c>
      <c r="F174" s="38">
        <f t="shared" si="3"/>
        <v>5184</v>
      </c>
    </row>
    <row r="175" spans="1:6" x14ac:dyDescent="0.25">
      <c r="A175" s="22" t="s">
        <v>38</v>
      </c>
      <c r="B175" s="22" t="s">
        <v>39</v>
      </c>
      <c r="C175" s="22">
        <f>12*125</f>
        <v>1500</v>
      </c>
      <c r="D175" s="22" t="s">
        <v>33</v>
      </c>
      <c r="E175" s="22">
        <v>29.9512</v>
      </c>
      <c r="F175" s="38">
        <f t="shared" si="3"/>
        <v>44926.8</v>
      </c>
    </row>
    <row r="176" spans="1:6" x14ac:dyDescent="0.25">
      <c r="A176" s="22" t="s">
        <v>40</v>
      </c>
      <c r="B176" s="22" t="s">
        <v>41</v>
      </c>
      <c r="C176" s="22">
        <f>16*125</f>
        <v>2000</v>
      </c>
      <c r="D176" s="22" t="s">
        <v>33</v>
      </c>
      <c r="E176" s="22">
        <v>26.2044</v>
      </c>
      <c r="F176" s="38">
        <f t="shared" si="3"/>
        <v>52408.800000000003</v>
      </c>
    </row>
    <row r="177" spans="1:6" x14ac:dyDescent="0.25">
      <c r="A177" s="22" t="s">
        <v>1559</v>
      </c>
      <c r="B177" s="22" t="s">
        <v>1560</v>
      </c>
      <c r="C177" s="22">
        <v>198</v>
      </c>
      <c r="D177" s="22" t="s">
        <v>30</v>
      </c>
      <c r="E177" s="22">
        <v>15.68</v>
      </c>
      <c r="F177" s="38">
        <f t="shared" si="3"/>
        <v>3104.64</v>
      </c>
    </row>
    <row r="178" spans="1:6" x14ac:dyDescent="0.25">
      <c r="A178" s="22" t="s">
        <v>1561</v>
      </c>
      <c r="B178" s="22" t="s">
        <v>1562</v>
      </c>
      <c r="C178" s="22">
        <v>88</v>
      </c>
      <c r="D178" s="22" t="s">
        <v>33</v>
      </c>
      <c r="E178" s="22">
        <v>40</v>
      </c>
      <c r="F178" s="38">
        <f t="shared" si="3"/>
        <v>3520</v>
      </c>
    </row>
    <row r="179" spans="1:6" ht="30" x14ac:dyDescent="0.25">
      <c r="A179" s="22" t="s">
        <v>44</v>
      </c>
      <c r="B179" s="22" t="s">
        <v>45</v>
      </c>
      <c r="C179" s="22">
        <f>31+45+45+36+45+51</f>
        <v>253</v>
      </c>
      <c r="D179" s="22" t="s">
        <v>46</v>
      </c>
      <c r="E179" s="22">
        <v>4035.5124000000001</v>
      </c>
      <c r="F179" s="38">
        <f t="shared" si="3"/>
        <v>1020984.6372</v>
      </c>
    </row>
    <row r="180" spans="1:6" x14ac:dyDescent="0.25">
      <c r="A180" s="22" t="s">
        <v>1998</v>
      </c>
      <c r="B180" s="22" t="s">
        <v>1999</v>
      </c>
      <c r="C180" s="22">
        <v>5</v>
      </c>
      <c r="D180" s="22" t="s">
        <v>33</v>
      </c>
      <c r="E180" s="22">
        <v>442</v>
      </c>
      <c r="F180" s="38">
        <f t="shared" si="3"/>
        <v>2210</v>
      </c>
    </row>
    <row r="181" spans="1:6" x14ac:dyDescent="0.25">
      <c r="A181" s="22" t="s">
        <v>2000</v>
      </c>
      <c r="B181" s="22" t="s">
        <v>2001</v>
      </c>
      <c r="C181" s="22">
        <v>1650</v>
      </c>
      <c r="D181" s="22" t="s">
        <v>33</v>
      </c>
      <c r="E181" s="22">
        <v>93.75</v>
      </c>
      <c r="F181" s="38">
        <f t="shared" si="3"/>
        <v>154687.5</v>
      </c>
    </row>
    <row r="182" spans="1:6" ht="30" x14ac:dyDescent="0.25">
      <c r="A182" s="22" t="s">
        <v>47</v>
      </c>
      <c r="B182" s="22" t="s">
        <v>48</v>
      </c>
      <c r="C182" s="22">
        <v>1265</v>
      </c>
      <c r="D182" s="22" t="s">
        <v>33</v>
      </c>
      <c r="E182" s="22">
        <v>215</v>
      </c>
      <c r="F182" s="38">
        <f t="shared" si="3"/>
        <v>271975</v>
      </c>
    </row>
    <row r="183" spans="1:6" x14ac:dyDescent="0.25">
      <c r="A183" s="22" t="s">
        <v>1563</v>
      </c>
      <c r="B183" s="22" t="s">
        <v>1564</v>
      </c>
      <c r="C183" s="22">
        <v>775</v>
      </c>
      <c r="D183" s="22" t="s">
        <v>33</v>
      </c>
      <c r="E183" s="22">
        <v>168.75</v>
      </c>
      <c r="F183" s="38">
        <f t="shared" si="3"/>
        <v>130781.25</v>
      </c>
    </row>
    <row r="184" spans="1:6" ht="30" x14ac:dyDescent="0.25">
      <c r="A184" s="22" t="s">
        <v>2002</v>
      </c>
      <c r="B184" s="22" t="s">
        <v>2003</v>
      </c>
      <c r="C184" s="22">
        <v>252</v>
      </c>
      <c r="D184" s="22" t="s">
        <v>2004</v>
      </c>
      <c r="E184" s="22">
        <v>143</v>
      </c>
      <c r="F184" s="38">
        <f t="shared" si="3"/>
        <v>36036</v>
      </c>
    </row>
    <row r="185" spans="1:6" x14ac:dyDescent="0.25">
      <c r="A185" s="22" t="s">
        <v>1565</v>
      </c>
      <c r="B185" s="22" t="s">
        <v>1566</v>
      </c>
      <c r="C185" s="22">
        <v>145</v>
      </c>
      <c r="D185" s="22" t="s">
        <v>33</v>
      </c>
      <c r="E185" s="22">
        <v>45</v>
      </c>
      <c r="F185" s="38">
        <f t="shared" si="3"/>
        <v>6525</v>
      </c>
    </row>
    <row r="186" spans="1:6" x14ac:dyDescent="0.25">
      <c r="A186" s="22" t="s">
        <v>2005</v>
      </c>
      <c r="B186" s="22" t="s">
        <v>2006</v>
      </c>
      <c r="C186" s="22">
        <v>30</v>
      </c>
      <c r="D186" s="22" t="s">
        <v>30</v>
      </c>
      <c r="E186" s="22">
        <v>67</v>
      </c>
      <c r="F186" s="38">
        <f t="shared" si="3"/>
        <v>2010</v>
      </c>
    </row>
    <row r="187" spans="1:6" ht="30" x14ac:dyDescent="0.25">
      <c r="A187" s="22" t="s">
        <v>54</v>
      </c>
      <c r="B187" s="22" t="s">
        <v>55</v>
      </c>
      <c r="C187" s="22">
        <v>13.1</v>
      </c>
      <c r="D187" s="22" t="s">
        <v>56</v>
      </c>
      <c r="E187" s="22">
        <v>193.7088</v>
      </c>
      <c r="F187" s="38">
        <f t="shared" si="3"/>
        <v>2537.5852799999998</v>
      </c>
    </row>
    <row r="188" spans="1:6" x14ac:dyDescent="0.25">
      <c r="A188" s="22" t="s">
        <v>57</v>
      </c>
      <c r="B188" s="22" t="s">
        <v>58</v>
      </c>
      <c r="C188" s="22">
        <f>19*40</f>
        <v>760</v>
      </c>
      <c r="D188" s="22" t="s">
        <v>30</v>
      </c>
      <c r="E188" s="22">
        <v>95.863200000000006</v>
      </c>
      <c r="F188" s="38">
        <f t="shared" si="3"/>
        <v>72856.032000000007</v>
      </c>
    </row>
    <row r="189" spans="1:6" ht="30" x14ac:dyDescent="0.25">
      <c r="A189" s="22" t="s">
        <v>2007</v>
      </c>
      <c r="B189" s="22" t="s">
        <v>2008</v>
      </c>
      <c r="C189" s="22">
        <v>780</v>
      </c>
      <c r="D189" s="22" t="s">
        <v>30</v>
      </c>
      <c r="E189" s="22">
        <v>1428.9564</v>
      </c>
      <c r="F189" s="38">
        <f t="shared" si="3"/>
        <v>1114585.9920000001</v>
      </c>
    </row>
    <row r="190" spans="1:6" ht="30" x14ac:dyDescent="0.25">
      <c r="A190" s="22" t="s">
        <v>2009</v>
      </c>
      <c r="B190" s="22" t="s">
        <v>2010</v>
      </c>
      <c r="C190" s="22">
        <v>36</v>
      </c>
      <c r="D190" s="22" t="s">
        <v>30</v>
      </c>
      <c r="E190" s="22">
        <v>1336.94</v>
      </c>
      <c r="F190" s="38">
        <f t="shared" si="3"/>
        <v>48129.840000000004</v>
      </c>
    </row>
    <row r="191" spans="1:6" ht="45" x14ac:dyDescent="0.25">
      <c r="A191" s="22" t="s">
        <v>1571</v>
      </c>
      <c r="B191" s="22" t="s">
        <v>1572</v>
      </c>
      <c r="C191" s="22">
        <v>15</v>
      </c>
      <c r="D191" s="22" t="s">
        <v>30</v>
      </c>
      <c r="E191" s="22">
        <v>1965.24</v>
      </c>
      <c r="F191" s="38">
        <f t="shared" si="3"/>
        <v>29478.6</v>
      </c>
    </row>
    <row r="192" spans="1:6" x14ac:dyDescent="0.25">
      <c r="A192" s="22" t="s">
        <v>1573</v>
      </c>
      <c r="B192" s="22" t="s">
        <v>1574</v>
      </c>
      <c r="C192" s="22">
        <f>(10+18+18+20+17+21)*6</f>
        <v>624</v>
      </c>
      <c r="D192" s="22" t="s">
        <v>30</v>
      </c>
      <c r="E192" s="22">
        <v>1066</v>
      </c>
      <c r="F192" s="38">
        <f t="shared" si="3"/>
        <v>665184</v>
      </c>
    </row>
    <row r="193" spans="1:6" x14ac:dyDescent="0.25">
      <c r="A193" s="22" t="s">
        <v>1575</v>
      </c>
      <c r="B193" s="22" t="s">
        <v>1576</v>
      </c>
      <c r="C193" s="22">
        <v>13</v>
      </c>
      <c r="D193" s="22" t="s">
        <v>69</v>
      </c>
      <c r="E193" s="22">
        <v>10373.379999999999</v>
      </c>
      <c r="F193" s="38">
        <f t="shared" si="3"/>
        <v>134853.94</v>
      </c>
    </row>
    <row r="194" spans="1:6" ht="30" x14ac:dyDescent="0.25">
      <c r="A194" s="22" t="s">
        <v>61</v>
      </c>
      <c r="B194" s="22" t="s">
        <v>62</v>
      </c>
      <c r="C194" s="22">
        <v>31</v>
      </c>
      <c r="D194" s="22" t="s">
        <v>30</v>
      </c>
      <c r="E194" s="22">
        <v>928.98</v>
      </c>
      <c r="F194" s="38">
        <f t="shared" si="3"/>
        <v>28798.38</v>
      </c>
    </row>
    <row r="195" spans="1:6" x14ac:dyDescent="0.25">
      <c r="A195" s="22" t="s">
        <v>74</v>
      </c>
      <c r="B195" s="22" t="s">
        <v>75</v>
      </c>
      <c r="C195" s="22">
        <v>141</v>
      </c>
      <c r="D195" s="22" t="s">
        <v>76</v>
      </c>
      <c r="E195" s="22">
        <v>755.61300000000006</v>
      </c>
      <c r="F195" s="38">
        <f t="shared" si="3"/>
        <v>106541.433</v>
      </c>
    </row>
    <row r="196" spans="1:6" x14ac:dyDescent="0.25">
      <c r="A196" s="22" t="s">
        <v>2011</v>
      </c>
      <c r="B196" s="22" t="s">
        <v>2012</v>
      </c>
      <c r="C196" s="22">
        <v>18</v>
      </c>
      <c r="D196" s="22" t="s">
        <v>30</v>
      </c>
      <c r="E196" s="22">
        <v>70.091999999999999</v>
      </c>
      <c r="F196" s="38">
        <f t="shared" si="3"/>
        <v>1261.6559999999999</v>
      </c>
    </row>
    <row r="197" spans="1:6" x14ac:dyDescent="0.25">
      <c r="A197" s="22" t="s">
        <v>77</v>
      </c>
      <c r="B197" s="22" t="s">
        <v>78</v>
      </c>
      <c r="C197" s="22">
        <v>320</v>
      </c>
      <c r="D197" s="22" t="s">
        <v>30</v>
      </c>
      <c r="E197" s="22">
        <v>52.274000000000001</v>
      </c>
      <c r="F197" s="38">
        <f t="shared" si="3"/>
        <v>16727.68</v>
      </c>
    </row>
    <row r="198" spans="1:6" x14ac:dyDescent="0.25">
      <c r="A198" s="22" t="s">
        <v>2013</v>
      </c>
      <c r="B198" s="22" t="s">
        <v>2014</v>
      </c>
      <c r="C198" s="22">
        <v>54</v>
      </c>
      <c r="D198" s="22" t="s">
        <v>1636</v>
      </c>
      <c r="E198" s="22">
        <v>903.88</v>
      </c>
      <c r="F198" s="38">
        <f t="shared" si="3"/>
        <v>48809.52</v>
      </c>
    </row>
    <row r="199" spans="1:6" ht="30" x14ac:dyDescent="0.25">
      <c r="A199" s="22" t="s">
        <v>79</v>
      </c>
      <c r="B199" s="22" t="s">
        <v>80</v>
      </c>
      <c r="C199" s="22">
        <v>20</v>
      </c>
      <c r="D199" s="22" t="s">
        <v>33</v>
      </c>
      <c r="E199" s="22">
        <v>49.4</v>
      </c>
      <c r="F199" s="38">
        <f t="shared" si="3"/>
        <v>988</v>
      </c>
    </row>
    <row r="200" spans="1:6" x14ac:dyDescent="0.25">
      <c r="A200" s="22" t="s">
        <v>81</v>
      </c>
      <c r="B200" s="22" t="s">
        <v>82</v>
      </c>
      <c r="C200" s="22">
        <f>24*3</f>
        <v>72</v>
      </c>
      <c r="D200" s="22" t="s">
        <v>30</v>
      </c>
      <c r="E200" s="22">
        <v>55.46</v>
      </c>
      <c r="F200" s="38">
        <f t="shared" si="3"/>
        <v>3993.12</v>
      </c>
    </row>
    <row r="201" spans="1:6" x14ac:dyDescent="0.25">
      <c r="A201" s="22" t="s">
        <v>83</v>
      </c>
      <c r="B201" s="22" t="s">
        <v>84</v>
      </c>
      <c r="C201" s="22">
        <v>246</v>
      </c>
      <c r="D201" s="22" t="s">
        <v>30</v>
      </c>
      <c r="E201" s="22">
        <v>49.56</v>
      </c>
      <c r="F201" s="38">
        <f t="shared" si="3"/>
        <v>12191.76</v>
      </c>
    </row>
    <row r="202" spans="1:6" x14ac:dyDescent="0.25">
      <c r="A202" s="22" t="s">
        <v>1585</v>
      </c>
      <c r="B202" s="22" t="s">
        <v>1586</v>
      </c>
      <c r="C202" s="22">
        <v>340</v>
      </c>
      <c r="D202" s="22" t="s">
        <v>30</v>
      </c>
      <c r="E202" s="22">
        <v>54</v>
      </c>
      <c r="F202" s="38">
        <f t="shared" si="3"/>
        <v>18360</v>
      </c>
    </row>
    <row r="203" spans="1:6" x14ac:dyDescent="0.25">
      <c r="A203" s="22" t="s">
        <v>85</v>
      </c>
      <c r="B203" s="22" t="s">
        <v>86</v>
      </c>
      <c r="C203" s="22">
        <f>19*24</f>
        <v>456</v>
      </c>
      <c r="D203" s="22" t="s">
        <v>30</v>
      </c>
      <c r="E203" s="22">
        <v>57.82</v>
      </c>
      <c r="F203" s="38">
        <f t="shared" si="3"/>
        <v>26365.920000000002</v>
      </c>
    </row>
    <row r="204" spans="1:6" x14ac:dyDescent="0.25">
      <c r="A204" s="22" t="s">
        <v>87</v>
      </c>
      <c r="B204" s="22" t="s">
        <v>88</v>
      </c>
      <c r="C204" s="22">
        <f>(24+42+41+48+48)*50</f>
        <v>10150</v>
      </c>
      <c r="D204" s="22" t="s">
        <v>30</v>
      </c>
      <c r="E204" s="22">
        <v>1</v>
      </c>
      <c r="F204" s="38">
        <f t="shared" si="3"/>
        <v>10150</v>
      </c>
    </row>
    <row r="205" spans="1:6" x14ac:dyDescent="0.25">
      <c r="A205" s="22" t="s">
        <v>1587</v>
      </c>
      <c r="B205" s="22" t="s">
        <v>1588</v>
      </c>
      <c r="C205" s="22">
        <v>60</v>
      </c>
      <c r="D205" s="22" t="s">
        <v>30</v>
      </c>
      <c r="E205" s="22">
        <v>188.5</v>
      </c>
      <c r="F205" s="38">
        <f t="shared" si="3"/>
        <v>11310</v>
      </c>
    </row>
    <row r="206" spans="1:6" ht="30" x14ac:dyDescent="0.25">
      <c r="A206" s="22" t="s">
        <v>2015</v>
      </c>
      <c r="B206" s="22" t="s">
        <v>2016</v>
      </c>
      <c r="C206" s="22">
        <v>15</v>
      </c>
      <c r="D206" s="22" t="s">
        <v>2017</v>
      </c>
      <c r="E206" s="22">
        <v>565.22</v>
      </c>
      <c r="F206" s="38">
        <f t="shared" si="3"/>
        <v>8478.3000000000011</v>
      </c>
    </row>
    <row r="207" spans="1:6" x14ac:dyDescent="0.25">
      <c r="A207" s="22" t="s">
        <v>89</v>
      </c>
      <c r="B207" s="22" t="s">
        <v>90</v>
      </c>
      <c r="C207" s="22">
        <f>117+18</f>
        <v>135</v>
      </c>
      <c r="D207" s="22" t="s">
        <v>30</v>
      </c>
      <c r="E207" s="22">
        <v>170.8</v>
      </c>
      <c r="F207" s="38">
        <f t="shared" si="3"/>
        <v>23058</v>
      </c>
    </row>
    <row r="208" spans="1:6" x14ac:dyDescent="0.25">
      <c r="A208" s="22" t="s">
        <v>2018</v>
      </c>
      <c r="B208" s="22" t="s">
        <v>2019</v>
      </c>
      <c r="C208" s="22">
        <f>75+98+133+97+266</f>
        <v>669</v>
      </c>
      <c r="D208" s="22" t="s">
        <v>2020</v>
      </c>
      <c r="E208" s="22">
        <v>299.9914</v>
      </c>
      <c r="F208" s="38">
        <f t="shared" si="3"/>
        <v>200694.24660000001</v>
      </c>
    </row>
    <row r="209" spans="1:6" x14ac:dyDescent="0.25">
      <c r="A209" s="22" t="s">
        <v>1594</v>
      </c>
      <c r="B209" s="22" t="s">
        <v>1595</v>
      </c>
      <c r="C209" s="22">
        <f>96+22+16</f>
        <v>134</v>
      </c>
      <c r="D209" s="22" t="s">
        <v>30</v>
      </c>
      <c r="E209" s="22">
        <v>68.251199999999997</v>
      </c>
      <c r="F209" s="38">
        <f t="shared" si="3"/>
        <v>9145.6607999999997</v>
      </c>
    </row>
    <row r="210" spans="1:6" x14ac:dyDescent="0.25">
      <c r="A210" s="22" t="s">
        <v>1598</v>
      </c>
      <c r="B210" s="22" t="s">
        <v>1599</v>
      </c>
      <c r="C210" s="22">
        <v>66</v>
      </c>
      <c r="D210" s="22" t="s">
        <v>30</v>
      </c>
      <c r="E210" s="22">
        <v>57.206400000000002</v>
      </c>
      <c r="F210" s="38">
        <f t="shared" si="3"/>
        <v>3775.6224000000002</v>
      </c>
    </row>
    <row r="211" spans="1:6" x14ac:dyDescent="0.25">
      <c r="A211" s="22" t="s">
        <v>2021</v>
      </c>
      <c r="B211" s="22" t="s">
        <v>2022</v>
      </c>
      <c r="C211" s="22">
        <v>70</v>
      </c>
      <c r="D211" s="22" t="s">
        <v>33</v>
      </c>
      <c r="E211" s="22">
        <v>33</v>
      </c>
      <c r="F211" s="38">
        <f t="shared" si="3"/>
        <v>2310</v>
      </c>
    </row>
    <row r="212" spans="1:6" x14ac:dyDescent="0.25">
      <c r="A212" s="22" t="s">
        <v>2023</v>
      </c>
      <c r="B212" s="22" t="s">
        <v>2024</v>
      </c>
      <c r="C212" s="22">
        <v>60</v>
      </c>
      <c r="D212" s="22" t="s">
        <v>33</v>
      </c>
      <c r="E212" s="22">
        <v>41</v>
      </c>
      <c r="F212" s="38">
        <f t="shared" si="3"/>
        <v>2460</v>
      </c>
    </row>
    <row r="213" spans="1:6" x14ac:dyDescent="0.25">
      <c r="A213" s="22" t="s">
        <v>1602</v>
      </c>
      <c r="B213" s="22" t="s">
        <v>1603</v>
      </c>
      <c r="C213" s="22">
        <v>120</v>
      </c>
      <c r="D213" s="22" t="s">
        <v>30</v>
      </c>
      <c r="E213" s="22">
        <v>35.1</v>
      </c>
      <c r="F213" s="38">
        <f t="shared" si="3"/>
        <v>4212</v>
      </c>
    </row>
    <row r="214" spans="1:6" x14ac:dyDescent="0.25">
      <c r="A214" s="22" t="s">
        <v>1604</v>
      </c>
      <c r="B214" s="22" t="s">
        <v>1605</v>
      </c>
      <c r="C214" s="22">
        <f>34*24</f>
        <v>816</v>
      </c>
      <c r="D214" s="22" t="s">
        <v>30</v>
      </c>
      <c r="E214" s="22">
        <v>64.498800000000003</v>
      </c>
      <c r="F214" s="38">
        <f t="shared" si="3"/>
        <v>52631.020800000006</v>
      </c>
    </row>
    <row r="215" spans="1:6" x14ac:dyDescent="0.25">
      <c r="A215" s="22" t="s">
        <v>2025</v>
      </c>
      <c r="B215" s="22" t="s">
        <v>2026</v>
      </c>
      <c r="C215" s="22">
        <v>30</v>
      </c>
      <c r="D215" s="22" t="s">
        <v>2027</v>
      </c>
      <c r="E215" s="22">
        <v>2468.56</v>
      </c>
      <c r="F215" s="38">
        <f t="shared" si="3"/>
        <v>74056.800000000003</v>
      </c>
    </row>
    <row r="216" spans="1:6" ht="30" x14ac:dyDescent="0.25">
      <c r="A216" s="22" t="s">
        <v>2028</v>
      </c>
      <c r="B216" s="22" t="s">
        <v>2029</v>
      </c>
      <c r="C216" s="22">
        <v>15</v>
      </c>
      <c r="D216" s="22" t="s">
        <v>30</v>
      </c>
      <c r="E216" s="22">
        <v>1097.4000000000001</v>
      </c>
      <c r="F216" s="38">
        <f t="shared" si="3"/>
        <v>16461</v>
      </c>
    </row>
    <row r="217" spans="1:6" x14ac:dyDescent="0.25">
      <c r="A217" s="22" t="s">
        <v>91</v>
      </c>
      <c r="B217" s="22" t="s">
        <v>92</v>
      </c>
      <c r="C217" s="22">
        <f>5*24</f>
        <v>120</v>
      </c>
      <c r="D217" s="22" t="s">
        <v>30</v>
      </c>
      <c r="E217" s="22">
        <v>65.655199999999994</v>
      </c>
      <c r="F217" s="38">
        <f t="shared" si="3"/>
        <v>7878.6239999999989</v>
      </c>
    </row>
    <row r="218" spans="1:6" x14ac:dyDescent="0.25">
      <c r="A218" s="22" t="s">
        <v>93</v>
      </c>
      <c r="B218" s="22" t="s">
        <v>94</v>
      </c>
      <c r="C218" s="22">
        <v>246</v>
      </c>
      <c r="D218" s="22" t="s">
        <v>30</v>
      </c>
      <c r="E218" s="22">
        <v>60</v>
      </c>
      <c r="F218" s="38">
        <f t="shared" si="3"/>
        <v>14760</v>
      </c>
    </row>
    <row r="219" spans="1:6" ht="30" x14ac:dyDescent="0.25">
      <c r="A219" s="22" t="s">
        <v>2030</v>
      </c>
      <c r="B219" s="22" t="s">
        <v>2031</v>
      </c>
      <c r="C219" s="22">
        <v>113</v>
      </c>
      <c r="D219" s="22" t="s">
        <v>2032</v>
      </c>
      <c r="E219" s="22">
        <v>90</v>
      </c>
      <c r="F219" s="38">
        <f t="shared" si="3"/>
        <v>10170</v>
      </c>
    </row>
    <row r="220" spans="1:6" ht="30" x14ac:dyDescent="0.25">
      <c r="A220" s="22" t="s">
        <v>2033</v>
      </c>
      <c r="B220" s="22" t="s">
        <v>2034</v>
      </c>
      <c r="C220" s="22">
        <v>213</v>
      </c>
      <c r="D220" s="22" t="s">
        <v>162</v>
      </c>
      <c r="E220" s="22">
        <v>75</v>
      </c>
      <c r="F220" s="38">
        <f t="shared" si="3"/>
        <v>15975</v>
      </c>
    </row>
    <row r="221" spans="1:6" x14ac:dyDescent="0.25">
      <c r="A221" s="22" t="s">
        <v>1614</v>
      </c>
      <c r="B221" s="22" t="s">
        <v>1615</v>
      </c>
      <c r="C221" s="22">
        <v>20</v>
      </c>
      <c r="D221" s="22" t="s">
        <v>33</v>
      </c>
      <c r="E221" s="22">
        <v>14.5</v>
      </c>
      <c r="F221" s="38">
        <f t="shared" si="3"/>
        <v>290</v>
      </c>
    </row>
    <row r="222" spans="1:6" x14ac:dyDescent="0.25">
      <c r="A222" s="22" t="s">
        <v>1653</v>
      </c>
      <c r="B222" s="22" t="s">
        <v>2035</v>
      </c>
      <c r="C222" s="22">
        <f>144+144+83</f>
        <v>371</v>
      </c>
      <c r="D222" s="22" t="s">
        <v>33</v>
      </c>
      <c r="E222" s="22">
        <v>18.042200000000001</v>
      </c>
      <c r="F222" s="38">
        <f t="shared" si="3"/>
        <v>6693.6562000000004</v>
      </c>
    </row>
    <row r="223" spans="1:6" x14ac:dyDescent="0.25">
      <c r="A223" s="22" t="s">
        <v>95</v>
      </c>
      <c r="B223" s="22" t="s">
        <v>96</v>
      </c>
      <c r="C223" s="22">
        <f>(28+21+14)*24</f>
        <v>1512</v>
      </c>
      <c r="D223" s="22" t="s">
        <v>30</v>
      </c>
      <c r="E223" s="22">
        <v>129.5994</v>
      </c>
      <c r="F223" s="38">
        <f t="shared" si="3"/>
        <v>195954.2928</v>
      </c>
    </row>
    <row r="224" spans="1:6" ht="30" x14ac:dyDescent="0.25">
      <c r="A224" s="22" t="s">
        <v>1618</v>
      </c>
      <c r="B224" s="22" t="s">
        <v>1619</v>
      </c>
      <c r="C224" s="22">
        <f>75*20</f>
        <v>1500</v>
      </c>
      <c r="D224" s="22" t="s">
        <v>33</v>
      </c>
      <c r="E224" s="22">
        <v>30.31</v>
      </c>
      <c r="F224" s="38">
        <f t="shared" si="3"/>
        <v>45465</v>
      </c>
    </row>
    <row r="225" spans="1:6" ht="30" x14ac:dyDescent="0.25">
      <c r="A225" s="22" t="s">
        <v>97</v>
      </c>
      <c r="B225" s="22" t="s">
        <v>98</v>
      </c>
      <c r="C225" s="22">
        <v>330</v>
      </c>
      <c r="D225" s="22" t="s">
        <v>30</v>
      </c>
      <c r="E225" s="22">
        <v>28.4</v>
      </c>
      <c r="F225" s="38">
        <f t="shared" si="3"/>
        <v>9372</v>
      </c>
    </row>
    <row r="226" spans="1:6" x14ac:dyDescent="0.25">
      <c r="A226" s="22" t="s">
        <v>1622</v>
      </c>
      <c r="B226" s="22" t="s">
        <v>1623</v>
      </c>
      <c r="C226" s="22">
        <v>400</v>
      </c>
      <c r="D226" s="22" t="s">
        <v>30</v>
      </c>
      <c r="E226" s="22">
        <v>31.44</v>
      </c>
      <c r="F226" s="38">
        <f t="shared" si="3"/>
        <v>12576</v>
      </c>
    </row>
    <row r="227" spans="1:6" x14ac:dyDescent="0.25">
      <c r="A227" s="22" t="s">
        <v>2036</v>
      </c>
      <c r="B227" s="22" t="s">
        <v>2037</v>
      </c>
      <c r="C227" s="22">
        <v>825</v>
      </c>
      <c r="D227" s="22" t="s">
        <v>33</v>
      </c>
      <c r="E227" s="22">
        <v>138</v>
      </c>
      <c r="F227" s="38">
        <f t="shared" si="3"/>
        <v>113850</v>
      </c>
    </row>
    <row r="228" spans="1:6" x14ac:dyDescent="0.25">
      <c r="A228" s="22" t="s">
        <v>1624</v>
      </c>
      <c r="B228" s="22" t="s">
        <v>1625</v>
      </c>
      <c r="C228" s="22">
        <v>65</v>
      </c>
      <c r="D228" s="22" t="s">
        <v>33</v>
      </c>
      <c r="E228" s="22">
        <v>17</v>
      </c>
      <c r="F228" s="38">
        <f t="shared" si="3"/>
        <v>1105</v>
      </c>
    </row>
    <row r="229" spans="1:6" x14ac:dyDescent="0.25">
      <c r="A229" s="22" t="s">
        <v>99</v>
      </c>
      <c r="B229" s="22" t="s">
        <v>100</v>
      </c>
      <c r="C229" s="22">
        <v>750</v>
      </c>
      <c r="D229" s="22" t="s">
        <v>33</v>
      </c>
      <c r="E229" s="22">
        <v>266.05759999999998</v>
      </c>
      <c r="F229" s="38">
        <f t="shared" ref="F229:F254" si="4">C229*E229</f>
        <v>199543.19999999998</v>
      </c>
    </row>
    <row r="230" spans="1:6" x14ac:dyDescent="0.25">
      <c r="A230" s="22" t="s">
        <v>101</v>
      </c>
      <c r="B230" s="22" t="s">
        <v>102</v>
      </c>
      <c r="C230" s="22">
        <v>120</v>
      </c>
      <c r="D230" s="22" t="s">
        <v>30</v>
      </c>
      <c r="E230" s="22">
        <v>70.8</v>
      </c>
      <c r="F230" s="38">
        <f t="shared" si="4"/>
        <v>8496</v>
      </c>
    </row>
    <row r="231" spans="1:6" x14ac:dyDescent="0.25">
      <c r="A231" s="22" t="s">
        <v>103</v>
      </c>
      <c r="B231" s="22" t="s">
        <v>104</v>
      </c>
      <c r="C231" s="22">
        <v>5040</v>
      </c>
      <c r="D231" s="22" t="s">
        <v>33</v>
      </c>
      <c r="E231" s="22">
        <v>70.2</v>
      </c>
      <c r="F231" s="38">
        <f t="shared" si="4"/>
        <v>353808</v>
      </c>
    </row>
    <row r="232" spans="1:6" x14ac:dyDescent="0.25">
      <c r="A232" s="22" t="s">
        <v>1626</v>
      </c>
      <c r="B232" s="22" t="s">
        <v>1627</v>
      </c>
      <c r="C232" s="22">
        <v>260</v>
      </c>
      <c r="D232" s="22" t="s">
        <v>33</v>
      </c>
      <c r="E232" s="22">
        <v>161.56</v>
      </c>
      <c r="F232" s="38">
        <f t="shared" si="4"/>
        <v>42005.599999999999</v>
      </c>
    </row>
    <row r="233" spans="1:6" x14ac:dyDescent="0.25">
      <c r="A233" s="22" t="s">
        <v>1628</v>
      </c>
      <c r="B233" s="22" t="s">
        <v>1629</v>
      </c>
      <c r="C233" s="22">
        <v>1705</v>
      </c>
      <c r="D233" s="22" t="s">
        <v>33</v>
      </c>
      <c r="E233" s="22">
        <v>170.83</v>
      </c>
      <c r="F233" s="38">
        <f t="shared" si="4"/>
        <v>291265.15000000002</v>
      </c>
    </row>
    <row r="234" spans="1:6" x14ac:dyDescent="0.25">
      <c r="A234" s="22" t="s">
        <v>1630</v>
      </c>
      <c r="B234" s="22" t="s">
        <v>1631</v>
      </c>
      <c r="C234" s="22">
        <v>20</v>
      </c>
      <c r="D234" s="22" t="s">
        <v>33</v>
      </c>
      <c r="E234" s="22">
        <v>171.6</v>
      </c>
      <c r="F234" s="38">
        <f t="shared" si="4"/>
        <v>3432</v>
      </c>
    </row>
    <row r="235" spans="1:6" x14ac:dyDescent="0.25">
      <c r="A235" s="22" t="s">
        <v>1632</v>
      </c>
      <c r="B235" s="22" t="s">
        <v>1633</v>
      </c>
      <c r="C235" s="22">
        <v>222</v>
      </c>
      <c r="D235" s="22" t="s">
        <v>30</v>
      </c>
      <c r="E235" s="22">
        <v>1</v>
      </c>
      <c r="F235" s="38">
        <f t="shared" si="4"/>
        <v>222</v>
      </c>
    </row>
    <row r="236" spans="1:6" x14ac:dyDescent="0.25">
      <c r="A236" s="22" t="s">
        <v>2038</v>
      </c>
      <c r="B236" s="22" t="s">
        <v>2039</v>
      </c>
      <c r="C236" s="22">
        <v>81</v>
      </c>
      <c r="D236" s="22" t="s">
        <v>33</v>
      </c>
      <c r="E236" s="22">
        <v>33.6</v>
      </c>
      <c r="F236" s="38">
        <f t="shared" si="4"/>
        <v>2721.6</v>
      </c>
    </row>
    <row r="237" spans="1:6" x14ac:dyDescent="0.25">
      <c r="A237" s="22" t="s">
        <v>1637</v>
      </c>
      <c r="B237" s="22" t="s">
        <v>1638</v>
      </c>
      <c r="C237" s="22">
        <v>1162</v>
      </c>
      <c r="D237" s="22" t="s">
        <v>33</v>
      </c>
      <c r="E237" s="22">
        <v>80.25</v>
      </c>
      <c r="F237" s="38">
        <f t="shared" si="4"/>
        <v>93250.5</v>
      </c>
    </row>
    <row r="238" spans="1:6" x14ac:dyDescent="0.25">
      <c r="A238" s="22" t="s">
        <v>107</v>
      </c>
      <c r="B238" s="22" t="s">
        <v>108</v>
      </c>
      <c r="C238" s="22">
        <v>74</v>
      </c>
      <c r="D238" s="22" t="s">
        <v>30</v>
      </c>
      <c r="E238" s="22">
        <v>151.04</v>
      </c>
      <c r="F238" s="38">
        <f t="shared" si="4"/>
        <v>11176.96</v>
      </c>
    </row>
    <row r="239" spans="1:6" x14ac:dyDescent="0.25">
      <c r="A239" s="22" t="s">
        <v>1641</v>
      </c>
      <c r="B239" s="22" t="s">
        <v>1642</v>
      </c>
      <c r="C239" s="22">
        <v>43</v>
      </c>
      <c r="D239" s="22" t="s">
        <v>30</v>
      </c>
      <c r="E239" s="22">
        <v>322.14</v>
      </c>
      <c r="F239" s="38">
        <f t="shared" si="4"/>
        <v>13852.019999999999</v>
      </c>
    </row>
    <row r="240" spans="1:6" x14ac:dyDescent="0.25">
      <c r="A240" s="22" t="s">
        <v>111</v>
      </c>
      <c r="B240" s="22" t="s">
        <v>112</v>
      </c>
      <c r="C240" s="22">
        <v>23</v>
      </c>
      <c r="D240" s="22" t="s">
        <v>113</v>
      </c>
      <c r="E240" s="22">
        <v>41.3</v>
      </c>
      <c r="F240" s="38">
        <f t="shared" si="4"/>
        <v>949.9</v>
      </c>
    </row>
    <row r="241" spans="1:6" ht="45" x14ac:dyDescent="0.25">
      <c r="A241" s="22" t="s">
        <v>114</v>
      </c>
      <c r="B241" s="22" t="s">
        <v>115</v>
      </c>
      <c r="C241" s="22">
        <v>1129</v>
      </c>
      <c r="D241" s="22" t="s">
        <v>30</v>
      </c>
      <c r="E241" s="22">
        <v>547.46100000000001</v>
      </c>
      <c r="F241" s="38">
        <f t="shared" si="4"/>
        <v>618083.46900000004</v>
      </c>
    </row>
    <row r="242" spans="1:6" ht="45" x14ac:dyDescent="0.25">
      <c r="A242" s="22" t="s">
        <v>116</v>
      </c>
      <c r="B242" s="22" t="s">
        <v>117</v>
      </c>
      <c r="C242" s="22">
        <v>1420</v>
      </c>
      <c r="D242" s="22" t="s">
        <v>30</v>
      </c>
      <c r="E242" s="22">
        <v>578.20000000000005</v>
      </c>
      <c r="F242" s="38">
        <f t="shared" si="4"/>
        <v>821044.00000000012</v>
      </c>
    </row>
    <row r="243" spans="1:6" x14ac:dyDescent="0.25">
      <c r="A243" s="22" t="s">
        <v>1643</v>
      </c>
      <c r="B243" s="22" t="s">
        <v>1644</v>
      </c>
      <c r="C243" s="22">
        <v>12</v>
      </c>
      <c r="D243" s="22" t="s">
        <v>33</v>
      </c>
      <c r="E243" s="22">
        <v>15</v>
      </c>
      <c r="F243" s="38">
        <f t="shared" si="4"/>
        <v>180</v>
      </c>
    </row>
    <row r="244" spans="1:6" x14ac:dyDescent="0.25">
      <c r="A244" s="39" t="s">
        <v>1645</v>
      </c>
      <c r="B244" s="39" t="s">
        <v>1646</v>
      </c>
      <c r="C244" s="39">
        <v>45</v>
      </c>
      <c r="D244" s="39" t="s">
        <v>33</v>
      </c>
      <c r="E244" s="39">
        <v>25</v>
      </c>
      <c r="F244" s="40">
        <f t="shared" si="4"/>
        <v>1125</v>
      </c>
    </row>
    <row r="245" spans="1:6" x14ac:dyDescent="0.25">
      <c r="A245" s="22" t="s">
        <v>1647</v>
      </c>
      <c r="B245" s="22" t="s">
        <v>1648</v>
      </c>
      <c r="C245" s="22">
        <v>94</v>
      </c>
      <c r="D245" s="22" t="s">
        <v>33</v>
      </c>
      <c r="E245" s="22">
        <v>30</v>
      </c>
      <c r="F245" s="38">
        <f t="shared" si="4"/>
        <v>2820</v>
      </c>
    </row>
    <row r="246" spans="1:6" x14ac:dyDescent="0.25">
      <c r="A246" s="22" t="s">
        <v>2040</v>
      </c>
      <c r="B246" s="22" t="s">
        <v>2041</v>
      </c>
      <c r="C246" s="22">
        <v>10</v>
      </c>
      <c r="D246" s="22" t="s">
        <v>30</v>
      </c>
      <c r="E246" s="22">
        <v>123.5106</v>
      </c>
      <c r="F246" s="38">
        <f t="shared" si="4"/>
        <v>1235.106</v>
      </c>
    </row>
    <row r="247" spans="1:6" x14ac:dyDescent="0.25">
      <c r="A247" s="22" t="s">
        <v>2042</v>
      </c>
      <c r="B247" s="22" t="s">
        <v>2043</v>
      </c>
      <c r="C247" s="22">
        <v>25</v>
      </c>
      <c r="D247" s="22" t="s">
        <v>30</v>
      </c>
      <c r="E247" s="22">
        <v>125</v>
      </c>
      <c r="F247" s="38">
        <f t="shared" si="4"/>
        <v>3125</v>
      </c>
    </row>
    <row r="248" spans="1:6" x14ac:dyDescent="0.25">
      <c r="A248" s="22" t="s">
        <v>118</v>
      </c>
      <c r="B248" s="22" t="s">
        <v>119</v>
      </c>
      <c r="C248" s="22">
        <v>46</v>
      </c>
      <c r="D248" s="22" t="s">
        <v>30</v>
      </c>
      <c r="E248" s="22">
        <v>154.19999999999999</v>
      </c>
      <c r="F248" s="38">
        <f t="shared" si="4"/>
        <v>7093.2</v>
      </c>
    </row>
    <row r="249" spans="1:6" x14ac:dyDescent="0.25">
      <c r="A249" s="22" t="s">
        <v>120</v>
      </c>
      <c r="B249" s="22" t="s">
        <v>121</v>
      </c>
      <c r="C249" s="22">
        <v>120</v>
      </c>
      <c r="D249" s="22" t="s">
        <v>30</v>
      </c>
      <c r="E249" s="22">
        <v>1</v>
      </c>
      <c r="F249" s="38">
        <f t="shared" si="4"/>
        <v>120</v>
      </c>
    </row>
    <row r="250" spans="1:6" x14ac:dyDescent="0.25">
      <c r="A250" s="22" t="s">
        <v>2044</v>
      </c>
      <c r="B250" s="22" t="s">
        <v>2045</v>
      </c>
      <c r="C250" s="22">
        <v>81</v>
      </c>
      <c r="D250" s="22" t="s">
        <v>30</v>
      </c>
      <c r="E250" s="22">
        <v>2158.5149999999999</v>
      </c>
      <c r="F250" s="38">
        <f t="shared" si="4"/>
        <v>174839.715</v>
      </c>
    </row>
    <row r="251" spans="1:6" x14ac:dyDescent="0.25">
      <c r="A251" s="22" t="s">
        <v>124</v>
      </c>
      <c r="B251" s="22" t="s">
        <v>125</v>
      </c>
      <c r="C251" s="22">
        <v>823</v>
      </c>
      <c r="D251" s="22" t="s">
        <v>30</v>
      </c>
      <c r="E251" s="22">
        <v>1</v>
      </c>
      <c r="F251" s="38">
        <f t="shared" si="4"/>
        <v>823</v>
      </c>
    </row>
    <row r="252" spans="1:6" x14ac:dyDescent="0.25">
      <c r="A252" s="22" t="s">
        <v>2046</v>
      </c>
      <c r="B252" s="22" t="s">
        <v>2047</v>
      </c>
      <c r="C252" s="22">
        <v>66</v>
      </c>
      <c r="D252" s="22" t="s">
        <v>33</v>
      </c>
      <c r="E252" s="22">
        <v>49</v>
      </c>
      <c r="F252" s="38">
        <f t="shared" si="4"/>
        <v>3234</v>
      </c>
    </row>
    <row r="253" spans="1:6" ht="30" x14ac:dyDescent="0.25">
      <c r="A253" s="22" t="s">
        <v>2048</v>
      </c>
      <c r="B253" s="22" t="s">
        <v>2049</v>
      </c>
      <c r="C253" s="22">
        <v>129</v>
      </c>
      <c r="D253" s="22" t="s">
        <v>130</v>
      </c>
      <c r="E253" s="22">
        <v>312.36959999999999</v>
      </c>
      <c r="F253" s="38">
        <f t="shared" si="4"/>
        <v>40295.678399999997</v>
      </c>
    </row>
    <row r="254" spans="1:6" x14ac:dyDescent="0.25">
      <c r="A254" s="22" t="s">
        <v>2050</v>
      </c>
      <c r="B254" s="22" t="s">
        <v>2051</v>
      </c>
      <c r="C254" s="22">
        <v>50</v>
      </c>
      <c r="D254" s="22" t="s">
        <v>33</v>
      </c>
      <c r="E254" s="22">
        <v>17</v>
      </c>
      <c r="F254" s="38">
        <f t="shared" si="4"/>
        <v>850</v>
      </c>
    </row>
    <row r="255" spans="1:6" x14ac:dyDescent="0.25">
      <c r="F255" s="24">
        <f>SUM(F164:F254)</f>
        <v>8448622.0394799989</v>
      </c>
    </row>
    <row r="258" spans="1:2" x14ac:dyDescent="0.25">
      <c r="A258" t="s">
        <v>2323</v>
      </c>
      <c r="B258" t="s">
        <v>2324</v>
      </c>
    </row>
  </sheetData>
  <mergeCells count="13">
    <mergeCell ref="A162:F162"/>
    <mergeCell ref="A61:F61"/>
    <mergeCell ref="A63:F63"/>
    <mergeCell ref="A158:F158"/>
    <mergeCell ref="A159:F159"/>
    <mergeCell ref="A160:F160"/>
    <mergeCell ref="A161:F161"/>
    <mergeCell ref="A2:F2"/>
    <mergeCell ref="A3:F3"/>
    <mergeCell ref="A4:F4"/>
    <mergeCell ref="A6:F6"/>
    <mergeCell ref="A59:F59"/>
    <mergeCell ref="A60:F60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1"/>
  <sheetViews>
    <sheetView view="pageLayout" topLeftCell="A106" zoomScaleNormal="100" workbookViewId="0">
      <selection activeCell="A107" sqref="A107:F107"/>
    </sheetView>
  </sheetViews>
  <sheetFormatPr baseColWidth="10" defaultRowHeight="15" x14ac:dyDescent="0.25"/>
  <cols>
    <col min="1" max="1" width="15" style="2" customWidth="1"/>
    <col min="2" max="2" width="28.140625" style="2" customWidth="1"/>
    <col min="3" max="3" width="11" style="2" customWidth="1"/>
    <col min="4" max="4" width="11.42578125" style="2"/>
    <col min="5" max="5" width="8.28515625" style="2" customWidth="1"/>
    <col min="6" max="6" width="16.140625" style="2" bestFit="1" customWidth="1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B5" s="18"/>
    </row>
    <row r="6" spans="1:6" ht="15.75" x14ac:dyDescent="0.25">
      <c r="A6" s="19" t="s">
        <v>126</v>
      </c>
      <c r="B6" s="19"/>
      <c r="C6" s="19"/>
      <c r="D6" s="19"/>
      <c r="E6" s="19"/>
      <c r="F6" s="19"/>
    </row>
    <row r="7" spans="1:6" ht="45" x14ac:dyDescent="0.25">
      <c r="A7" s="20" t="s">
        <v>23</v>
      </c>
      <c r="B7" s="20" t="s">
        <v>24</v>
      </c>
      <c r="C7" s="21" t="s">
        <v>127</v>
      </c>
      <c r="D7" s="20" t="s">
        <v>26</v>
      </c>
      <c r="E7" s="20" t="s">
        <v>27</v>
      </c>
      <c r="F7" s="20" t="s">
        <v>8</v>
      </c>
    </row>
    <row r="8" spans="1:6" x14ac:dyDescent="0.25">
      <c r="A8" s="22" t="s">
        <v>128</v>
      </c>
      <c r="B8" s="22" t="s">
        <v>129</v>
      </c>
      <c r="C8" s="22">
        <v>53</v>
      </c>
      <c r="D8" s="22" t="s">
        <v>130</v>
      </c>
      <c r="E8" s="22">
        <v>151.04</v>
      </c>
      <c r="F8" s="22">
        <f>C8*E8</f>
        <v>8005.12</v>
      </c>
    </row>
    <row r="9" spans="1:6" x14ac:dyDescent="0.25">
      <c r="A9" s="22" t="s">
        <v>131</v>
      </c>
      <c r="B9" s="22" t="s">
        <v>132</v>
      </c>
      <c r="C9" s="22">
        <v>192</v>
      </c>
      <c r="D9" s="22" t="s">
        <v>30</v>
      </c>
      <c r="E9" s="22">
        <v>32.92</v>
      </c>
      <c r="F9" s="22">
        <f t="shared" ref="F9:F44" si="0">C9*E9</f>
        <v>6320.64</v>
      </c>
    </row>
    <row r="10" spans="1:6" ht="30" x14ac:dyDescent="0.25">
      <c r="A10" s="22" t="s">
        <v>133</v>
      </c>
      <c r="B10" s="22" t="s">
        <v>134</v>
      </c>
      <c r="C10" s="22">
        <v>110</v>
      </c>
      <c r="D10" s="22" t="s">
        <v>30</v>
      </c>
      <c r="E10" s="22">
        <v>28.32</v>
      </c>
      <c r="F10" s="22">
        <f t="shared" si="0"/>
        <v>3115.2</v>
      </c>
    </row>
    <row r="11" spans="1:6" x14ac:dyDescent="0.25">
      <c r="A11" s="22" t="s">
        <v>135</v>
      </c>
      <c r="B11" s="22" t="s">
        <v>136</v>
      </c>
      <c r="C11" s="22">
        <v>288</v>
      </c>
      <c r="D11" s="22" t="s">
        <v>30</v>
      </c>
      <c r="E11" s="22">
        <v>103.5</v>
      </c>
      <c r="F11" s="22">
        <f t="shared" si="0"/>
        <v>29808</v>
      </c>
    </row>
    <row r="12" spans="1:6" ht="30" x14ac:dyDescent="0.25">
      <c r="A12" s="22" t="s">
        <v>137</v>
      </c>
      <c r="B12" s="22" t="s">
        <v>138</v>
      </c>
      <c r="C12" s="22">
        <v>360</v>
      </c>
      <c r="D12" s="22" t="s">
        <v>139</v>
      </c>
      <c r="E12" s="22">
        <v>265.5</v>
      </c>
      <c r="F12" s="22">
        <f t="shared" si="0"/>
        <v>95580</v>
      </c>
    </row>
    <row r="13" spans="1:6" x14ac:dyDescent="0.25">
      <c r="A13" s="22" t="s">
        <v>140</v>
      </c>
      <c r="B13" s="22" t="s">
        <v>141</v>
      </c>
      <c r="C13" s="22">
        <v>69</v>
      </c>
      <c r="D13" s="22" t="s">
        <v>30</v>
      </c>
      <c r="E13" s="22">
        <v>72.989999999999995</v>
      </c>
      <c r="F13" s="22">
        <f t="shared" si="0"/>
        <v>5036.3099999999995</v>
      </c>
    </row>
    <row r="14" spans="1:6" x14ac:dyDescent="0.25">
      <c r="A14" s="22" t="s">
        <v>142</v>
      </c>
      <c r="B14" s="22" t="s">
        <v>143</v>
      </c>
      <c r="C14" s="22">
        <v>233</v>
      </c>
      <c r="D14" s="22" t="s">
        <v>30</v>
      </c>
      <c r="E14" s="22">
        <v>65.725999999999999</v>
      </c>
      <c r="F14" s="22">
        <f t="shared" si="0"/>
        <v>15314.157999999999</v>
      </c>
    </row>
    <row r="15" spans="1:6" ht="30" x14ac:dyDescent="0.25">
      <c r="A15" s="22" t="s">
        <v>144</v>
      </c>
      <c r="B15" s="22" t="s">
        <v>145</v>
      </c>
      <c r="C15" s="22">
        <v>1526</v>
      </c>
      <c r="D15" s="22" t="s">
        <v>30</v>
      </c>
      <c r="E15" s="22">
        <v>38.078600000000002</v>
      </c>
      <c r="F15" s="22">
        <f t="shared" si="0"/>
        <v>58107.943600000006</v>
      </c>
    </row>
    <row r="16" spans="1:6" x14ac:dyDescent="0.25">
      <c r="A16" s="22" t="s">
        <v>146</v>
      </c>
      <c r="B16" s="22" t="s">
        <v>147</v>
      </c>
      <c r="C16" s="22">
        <v>228</v>
      </c>
      <c r="D16" s="22" t="s">
        <v>30</v>
      </c>
      <c r="E16" s="22">
        <v>175.52500000000001</v>
      </c>
      <c r="F16" s="22">
        <f t="shared" si="0"/>
        <v>40019.700000000004</v>
      </c>
    </row>
    <row r="17" spans="1:6" x14ac:dyDescent="0.25">
      <c r="A17" s="22" t="s">
        <v>148</v>
      </c>
      <c r="B17" s="22" t="s">
        <v>149</v>
      </c>
      <c r="C17" s="22">
        <v>817</v>
      </c>
      <c r="D17" s="22" t="s">
        <v>30</v>
      </c>
      <c r="E17" s="22">
        <v>312.7</v>
      </c>
      <c r="F17" s="22">
        <f t="shared" si="0"/>
        <v>255475.9</v>
      </c>
    </row>
    <row r="18" spans="1:6" x14ac:dyDescent="0.25">
      <c r="A18" s="22" t="s">
        <v>150</v>
      </c>
      <c r="B18" s="22" t="s">
        <v>151</v>
      </c>
      <c r="C18" s="22">
        <v>270</v>
      </c>
      <c r="D18" s="22" t="s">
        <v>33</v>
      </c>
      <c r="E18" s="22">
        <v>33.216999999999999</v>
      </c>
      <c r="F18" s="22">
        <f t="shared" si="0"/>
        <v>8968.59</v>
      </c>
    </row>
    <row r="19" spans="1:6" x14ac:dyDescent="0.25">
      <c r="A19" s="22" t="s">
        <v>152</v>
      </c>
      <c r="B19" s="22" t="s">
        <v>153</v>
      </c>
      <c r="C19" s="22">
        <v>59</v>
      </c>
      <c r="D19" s="22" t="s">
        <v>30</v>
      </c>
      <c r="E19" s="22">
        <v>950</v>
      </c>
      <c r="F19" s="22">
        <f t="shared" si="0"/>
        <v>56050</v>
      </c>
    </row>
    <row r="20" spans="1:6" x14ac:dyDescent="0.25">
      <c r="A20" s="22" t="s">
        <v>154</v>
      </c>
      <c r="B20" s="22" t="s">
        <v>155</v>
      </c>
      <c r="C20" s="22">
        <v>75</v>
      </c>
      <c r="D20" s="22" t="s">
        <v>30</v>
      </c>
      <c r="E20" s="22">
        <v>100.3</v>
      </c>
      <c r="F20" s="22">
        <f t="shared" si="0"/>
        <v>7522.5</v>
      </c>
    </row>
    <row r="21" spans="1:6" x14ac:dyDescent="0.25">
      <c r="A21" s="22" t="s">
        <v>156</v>
      </c>
      <c r="B21" s="22" t="s">
        <v>157</v>
      </c>
      <c r="C21" s="22">
        <v>400</v>
      </c>
      <c r="D21" s="22" t="s">
        <v>30</v>
      </c>
      <c r="E21" s="22">
        <v>82.6</v>
      </c>
      <c r="F21" s="22">
        <f t="shared" si="0"/>
        <v>33040</v>
      </c>
    </row>
    <row r="22" spans="1:6" x14ac:dyDescent="0.25">
      <c r="A22" s="22" t="s">
        <v>158</v>
      </c>
      <c r="B22" s="22" t="s">
        <v>159</v>
      </c>
      <c r="C22" s="22">
        <v>4865</v>
      </c>
      <c r="D22" s="22" t="s">
        <v>30</v>
      </c>
      <c r="E22" s="22">
        <v>59</v>
      </c>
      <c r="F22" s="22">
        <f t="shared" si="0"/>
        <v>287035</v>
      </c>
    </row>
    <row r="23" spans="1:6" ht="30" x14ac:dyDescent="0.25">
      <c r="A23" s="22" t="s">
        <v>160</v>
      </c>
      <c r="B23" s="22" t="s">
        <v>161</v>
      </c>
      <c r="C23" s="22">
        <v>177</v>
      </c>
      <c r="D23" s="22" t="s">
        <v>162</v>
      </c>
      <c r="E23" s="22">
        <v>24.001200000000001</v>
      </c>
      <c r="F23" s="22">
        <f t="shared" si="0"/>
        <v>4248.2124000000003</v>
      </c>
    </row>
    <row r="24" spans="1:6" ht="30" x14ac:dyDescent="0.25">
      <c r="A24" s="22" t="s">
        <v>163</v>
      </c>
      <c r="B24" s="22" t="s">
        <v>164</v>
      </c>
      <c r="C24" s="22">
        <v>115</v>
      </c>
      <c r="D24" s="22" t="s">
        <v>165</v>
      </c>
      <c r="E24" s="22">
        <v>28.202000000000002</v>
      </c>
      <c r="F24" s="22">
        <f t="shared" si="0"/>
        <v>3243.23</v>
      </c>
    </row>
    <row r="25" spans="1:6" ht="30" x14ac:dyDescent="0.25">
      <c r="A25" s="22" t="s">
        <v>166</v>
      </c>
      <c r="B25" s="22" t="s">
        <v>167</v>
      </c>
      <c r="C25" s="22">
        <v>751</v>
      </c>
      <c r="D25" s="22" t="s">
        <v>168</v>
      </c>
      <c r="E25" s="22">
        <v>41.3</v>
      </c>
      <c r="F25" s="22">
        <f t="shared" si="0"/>
        <v>31016.3</v>
      </c>
    </row>
    <row r="26" spans="1:6" x14ac:dyDescent="0.25">
      <c r="A26" s="22" t="s">
        <v>169</v>
      </c>
      <c r="B26" s="22" t="s">
        <v>170</v>
      </c>
      <c r="C26" s="22">
        <v>7244</v>
      </c>
      <c r="D26" s="22" t="s">
        <v>30</v>
      </c>
      <c r="E26" s="22">
        <v>38.078600000000002</v>
      </c>
      <c r="F26" s="22">
        <f t="shared" si="0"/>
        <v>275841.37839999999</v>
      </c>
    </row>
    <row r="27" spans="1:6" ht="30" x14ac:dyDescent="0.25">
      <c r="A27" s="22" t="s">
        <v>171</v>
      </c>
      <c r="B27" s="22" t="s">
        <v>172</v>
      </c>
      <c r="C27" s="22">
        <v>174</v>
      </c>
      <c r="D27" s="22" t="s">
        <v>30</v>
      </c>
      <c r="E27" s="22">
        <v>82</v>
      </c>
      <c r="F27" s="22">
        <f t="shared" si="0"/>
        <v>14268</v>
      </c>
    </row>
    <row r="28" spans="1:6" x14ac:dyDescent="0.25">
      <c r="A28" s="22" t="s">
        <v>173</v>
      </c>
      <c r="B28" s="22" t="s">
        <v>174</v>
      </c>
      <c r="C28" s="22">
        <v>319</v>
      </c>
      <c r="D28" s="22" t="s">
        <v>30</v>
      </c>
      <c r="E28" s="22">
        <v>120</v>
      </c>
      <c r="F28" s="22">
        <f t="shared" si="0"/>
        <v>38280</v>
      </c>
    </row>
    <row r="29" spans="1:6" x14ac:dyDescent="0.25">
      <c r="A29" s="22" t="s">
        <v>175</v>
      </c>
      <c r="B29" s="22" t="s">
        <v>176</v>
      </c>
      <c r="C29" s="22">
        <v>147</v>
      </c>
      <c r="D29" s="22" t="s">
        <v>30</v>
      </c>
      <c r="E29" s="22">
        <v>108</v>
      </c>
      <c r="F29" s="22">
        <f t="shared" si="0"/>
        <v>15876</v>
      </c>
    </row>
    <row r="30" spans="1:6" ht="30" x14ac:dyDescent="0.25">
      <c r="A30" s="22" t="s">
        <v>177</v>
      </c>
      <c r="B30" s="22" t="s">
        <v>178</v>
      </c>
      <c r="C30" s="22">
        <v>193</v>
      </c>
      <c r="D30" s="22" t="s">
        <v>30</v>
      </c>
      <c r="E30" s="22">
        <v>253.7</v>
      </c>
      <c r="F30" s="22">
        <f t="shared" si="0"/>
        <v>48964.1</v>
      </c>
    </row>
    <row r="31" spans="1:6" x14ac:dyDescent="0.25">
      <c r="A31" s="22" t="s">
        <v>179</v>
      </c>
      <c r="B31" s="22" t="s">
        <v>180</v>
      </c>
      <c r="C31" s="22">
        <v>36</v>
      </c>
      <c r="D31" s="22" t="s">
        <v>130</v>
      </c>
      <c r="E31" s="22">
        <v>129.80000000000001</v>
      </c>
      <c r="F31" s="22">
        <f t="shared" si="0"/>
        <v>4672.8</v>
      </c>
    </row>
    <row r="32" spans="1:6" x14ac:dyDescent="0.25">
      <c r="A32" s="22" t="s">
        <v>181</v>
      </c>
      <c r="B32" s="22" t="s">
        <v>182</v>
      </c>
      <c r="C32" s="22">
        <v>12</v>
      </c>
      <c r="D32" s="22" t="s">
        <v>30</v>
      </c>
      <c r="E32" s="22">
        <v>225</v>
      </c>
      <c r="F32" s="22">
        <f t="shared" si="0"/>
        <v>2700</v>
      </c>
    </row>
    <row r="33" spans="1:6" x14ac:dyDescent="0.25">
      <c r="A33" s="22" t="s">
        <v>183</v>
      </c>
      <c r="B33" s="22" t="s">
        <v>184</v>
      </c>
      <c r="C33" s="22">
        <v>134</v>
      </c>
      <c r="D33" s="22" t="s">
        <v>30</v>
      </c>
      <c r="E33" s="22">
        <v>33.99</v>
      </c>
      <c r="F33" s="22">
        <f t="shared" si="0"/>
        <v>4554.66</v>
      </c>
    </row>
    <row r="34" spans="1:6" ht="30" x14ac:dyDescent="0.25">
      <c r="A34" s="22" t="s">
        <v>185</v>
      </c>
      <c r="B34" s="22" t="s">
        <v>186</v>
      </c>
      <c r="C34" s="22">
        <v>15</v>
      </c>
      <c r="D34" s="22" t="s">
        <v>30</v>
      </c>
      <c r="E34" s="22">
        <v>1</v>
      </c>
      <c r="F34" s="22">
        <f t="shared" si="0"/>
        <v>15</v>
      </c>
    </row>
    <row r="35" spans="1:6" x14ac:dyDescent="0.25">
      <c r="A35" s="22" t="s">
        <v>187</v>
      </c>
      <c r="B35" s="22" t="s">
        <v>188</v>
      </c>
      <c r="C35" s="22">
        <v>3</v>
      </c>
      <c r="D35" s="22" t="s">
        <v>30</v>
      </c>
      <c r="E35" s="22">
        <v>1</v>
      </c>
      <c r="F35" s="22">
        <f t="shared" si="0"/>
        <v>3</v>
      </c>
    </row>
    <row r="36" spans="1:6" ht="30" x14ac:dyDescent="0.25">
      <c r="A36" s="22" t="s">
        <v>189</v>
      </c>
      <c r="B36" s="22" t="s">
        <v>190</v>
      </c>
      <c r="C36" s="22">
        <v>1</v>
      </c>
      <c r="D36" s="22" t="s">
        <v>191</v>
      </c>
      <c r="E36" s="22">
        <v>1</v>
      </c>
      <c r="F36" s="22">
        <f t="shared" si="0"/>
        <v>1</v>
      </c>
    </row>
    <row r="37" spans="1:6" x14ac:dyDescent="0.25">
      <c r="A37" s="22" t="s">
        <v>192</v>
      </c>
      <c r="B37" s="22" t="s">
        <v>193</v>
      </c>
      <c r="C37" s="22">
        <v>31</v>
      </c>
      <c r="D37" s="22" t="s">
        <v>30</v>
      </c>
      <c r="E37" s="22">
        <v>1</v>
      </c>
      <c r="F37" s="22">
        <f t="shared" si="0"/>
        <v>31</v>
      </c>
    </row>
    <row r="38" spans="1:6" x14ac:dyDescent="0.25">
      <c r="A38" s="22" t="s">
        <v>194</v>
      </c>
      <c r="B38" s="22" t="s">
        <v>195</v>
      </c>
      <c r="C38" s="22">
        <v>619</v>
      </c>
      <c r="D38" s="22" t="s">
        <v>130</v>
      </c>
      <c r="E38" s="22">
        <v>265.00439999999998</v>
      </c>
      <c r="F38" s="22">
        <f t="shared" si="0"/>
        <v>164037.7236</v>
      </c>
    </row>
    <row r="39" spans="1:6" x14ac:dyDescent="0.25">
      <c r="A39" s="22" t="s">
        <v>196</v>
      </c>
      <c r="B39" s="22" t="s">
        <v>197</v>
      </c>
      <c r="C39" s="22">
        <v>144</v>
      </c>
      <c r="D39" s="22" t="s">
        <v>30</v>
      </c>
      <c r="E39" s="22">
        <v>89</v>
      </c>
      <c r="F39" s="22">
        <f t="shared" si="0"/>
        <v>12816</v>
      </c>
    </row>
    <row r="40" spans="1:6" x14ac:dyDescent="0.25">
      <c r="A40" s="22" t="s">
        <v>198</v>
      </c>
      <c r="B40" s="22" t="s">
        <v>199</v>
      </c>
      <c r="C40" s="22">
        <v>93</v>
      </c>
      <c r="D40" s="22" t="s">
        <v>30</v>
      </c>
      <c r="E40" s="22">
        <v>42</v>
      </c>
      <c r="F40" s="22">
        <f t="shared" si="0"/>
        <v>3906</v>
      </c>
    </row>
    <row r="41" spans="1:6" ht="30" x14ac:dyDescent="0.25">
      <c r="A41" s="22" t="s">
        <v>200</v>
      </c>
      <c r="B41" s="22" t="s">
        <v>201</v>
      </c>
      <c r="C41" s="22">
        <v>34</v>
      </c>
      <c r="D41" s="22" t="s">
        <v>202</v>
      </c>
      <c r="E41" s="22">
        <v>105</v>
      </c>
      <c r="F41" s="22">
        <f t="shared" si="0"/>
        <v>3570</v>
      </c>
    </row>
    <row r="42" spans="1:6" x14ac:dyDescent="0.25">
      <c r="A42" s="22" t="s">
        <v>203</v>
      </c>
      <c r="B42" s="22" t="s">
        <v>204</v>
      </c>
      <c r="C42" s="22">
        <v>510</v>
      </c>
      <c r="D42" s="22" t="s">
        <v>30</v>
      </c>
      <c r="E42" s="22">
        <v>1</v>
      </c>
      <c r="F42" s="22">
        <f t="shared" si="0"/>
        <v>510</v>
      </c>
    </row>
    <row r="43" spans="1:6" ht="30" x14ac:dyDescent="0.25">
      <c r="A43" s="22" t="s">
        <v>205</v>
      </c>
      <c r="B43" s="22" t="s">
        <v>206</v>
      </c>
      <c r="C43" s="22">
        <v>10</v>
      </c>
      <c r="D43" s="22" t="s">
        <v>30</v>
      </c>
      <c r="E43" s="22">
        <v>1</v>
      </c>
      <c r="F43" s="22">
        <f t="shared" si="0"/>
        <v>10</v>
      </c>
    </row>
    <row r="44" spans="1:6" x14ac:dyDescent="0.25">
      <c r="A44" s="22" t="s">
        <v>207</v>
      </c>
      <c r="B44" s="22" t="s">
        <v>208</v>
      </c>
      <c r="C44" s="22">
        <v>90</v>
      </c>
      <c r="D44" s="22" t="s">
        <v>30</v>
      </c>
      <c r="E44" s="22">
        <v>187</v>
      </c>
      <c r="F44" s="22">
        <f t="shared" si="0"/>
        <v>16830</v>
      </c>
    </row>
    <row r="45" spans="1:6" x14ac:dyDescent="0.25">
      <c r="F45" s="25">
        <f>SUM(F8:F44)</f>
        <v>1554793.466</v>
      </c>
    </row>
    <row r="50" spans="1:6" ht="15.75" x14ac:dyDescent="0.25">
      <c r="A50" s="17" t="s">
        <v>20</v>
      </c>
      <c r="B50" s="17"/>
      <c r="C50" s="17"/>
      <c r="D50" s="17"/>
      <c r="E50" s="17"/>
      <c r="F50" s="17"/>
    </row>
    <row r="51" spans="1:6" ht="15.75" x14ac:dyDescent="0.25">
      <c r="A51" s="17" t="s">
        <v>1</v>
      </c>
      <c r="B51" s="17"/>
      <c r="C51" s="17"/>
      <c r="D51" s="17"/>
      <c r="E51" s="17"/>
      <c r="F51" s="17"/>
    </row>
    <row r="52" spans="1:6" ht="15.75" x14ac:dyDescent="0.25">
      <c r="A52" s="17" t="s">
        <v>21</v>
      </c>
      <c r="B52" s="17"/>
      <c r="C52" s="17"/>
      <c r="D52" s="17"/>
      <c r="E52" s="17"/>
      <c r="F52" s="17"/>
    </row>
    <row r="53" spans="1:6" ht="15.75" x14ac:dyDescent="0.25">
      <c r="B53" s="18"/>
    </row>
    <row r="54" spans="1:6" ht="15.75" x14ac:dyDescent="0.25">
      <c r="A54" s="19" t="s">
        <v>126</v>
      </c>
      <c r="B54" s="19"/>
      <c r="C54" s="19"/>
      <c r="D54" s="19"/>
      <c r="E54" s="19"/>
      <c r="F54" s="19"/>
    </row>
    <row r="55" spans="1:6" ht="30" x14ac:dyDescent="0.25">
      <c r="A55" s="30" t="s">
        <v>23</v>
      </c>
      <c r="B55" s="30" t="s">
        <v>24</v>
      </c>
      <c r="C55" s="31" t="s">
        <v>1544</v>
      </c>
      <c r="D55" s="30" t="s">
        <v>26</v>
      </c>
      <c r="E55" s="30" t="s">
        <v>27</v>
      </c>
      <c r="F55" s="30" t="s">
        <v>8</v>
      </c>
    </row>
    <row r="56" spans="1:6" x14ac:dyDescent="0.25">
      <c r="A56" s="22" t="s">
        <v>128</v>
      </c>
      <c r="B56" s="22" t="s">
        <v>129</v>
      </c>
      <c r="C56" s="22">
        <v>55</v>
      </c>
      <c r="D56" s="22" t="s">
        <v>130</v>
      </c>
      <c r="E56" s="22">
        <v>151.04</v>
      </c>
      <c r="F56" s="22">
        <f t="shared" ref="F56:F102" si="1">C56*E56</f>
        <v>8307.1999999999989</v>
      </c>
    </row>
    <row r="57" spans="1:6" x14ac:dyDescent="0.25">
      <c r="A57" s="22" t="s">
        <v>131</v>
      </c>
      <c r="B57" s="22" t="s">
        <v>132</v>
      </c>
      <c r="C57" s="22">
        <v>3</v>
      </c>
      <c r="D57" s="22" t="s">
        <v>30</v>
      </c>
      <c r="E57" s="22">
        <v>32.92</v>
      </c>
      <c r="F57" s="22">
        <f t="shared" si="1"/>
        <v>98.76</v>
      </c>
    </row>
    <row r="58" spans="1:6" x14ac:dyDescent="0.25">
      <c r="A58" s="22" t="s">
        <v>135</v>
      </c>
      <c r="B58" s="22" t="s">
        <v>136</v>
      </c>
      <c r="C58" s="22">
        <v>288</v>
      </c>
      <c r="D58" s="22" t="s">
        <v>30</v>
      </c>
      <c r="E58" s="22">
        <v>273.76</v>
      </c>
      <c r="F58" s="22">
        <f t="shared" si="1"/>
        <v>78842.880000000005</v>
      </c>
    </row>
    <row r="59" spans="1:6" ht="30" x14ac:dyDescent="0.25">
      <c r="A59" s="22" t="s">
        <v>137</v>
      </c>
      <c r="B59" s="22" t="s">
        <v>138</v>
      </c>
      <c r="C59" s="22">
        <v>261</v>
      </c>
      <c r="D59" s="22" t="s">
        <v>139</v>
      </c>
      <c r="E59" s="22">
        <v>265.5</v>
      </c>
      <c r="F59" s="22">
        <f t="shared" si="1"/>
        <v>69295.5</v>
      </c>
    </row>
    <row r="60" spans="1:6" x14ac:dyDescent="0.25">
      <c r="A60" s="22" t="s">
        <v>140</v>
      </c>
      <c r="B60" s="22" t="s">
        <v>141</v>
      </c>
      <c r="C60" s="22">
        <v>69</v>
      </c>
      <c r="D60" s="22" t="s">
        <v>30</v>
      </c>
      <c r="E60" s="22">
        <v>72.989999999999995</v>
      </c>
      <c r="F60" s="22">
        <f t="shared" si="1"/>
        <v>5036.3099999999995</v>
      </c>
    </row>
    <row r="61" spans="1:6" x14ac:dyDescent="0.25">
      <c r="A61" s="22" t="s">
        <v>142</v>
      </c>
      <c r="B61" s="22" t="s">
        <v>143</v>
      </c>
      <c r="C61" s="22">
        <v>85</v>
      </c>
      <c r="D61" s="22" t="s">
        <v>30</v>
      </c>
      <c r="E61" s="22">
        <v>65.725999999999999</v>
      </c>
      <c r="F61" s="22">
        <f t="shared" si="1"/>
        <v>5586.71</v>
      </c>
    </row>
    <row r="62" spans="1:6" ht="30" x14ac:dyDescent="0.25">
      <c r="A62" s="22" t="s">
        <v>144</v>
      </c>
      <c r="B62" s="22" t="s">
        <v>145</v>
      </c>
      <c r="C62" s="22">
        <v>1229</v>
      </c>
      <c r="D62" s="22" t="s">
        <v>30</v>
      </c>
      <c r="E62" s="22">
        <v>38.078600000000002</v>
      </c>
      <c r="F62" s="22">
        <f t="shared" si="1"/>
        <v>46798.599399999999</v>
      </c>
    </row>
    <row r="63" spans="1:6" x14ac:dyDescent="0.25">
      <c r="A63" s="22" t="s">
        <v>1655</v>
      </c>
      <c r="B63" s="22" t="s">
        <v>1656</v>
      </c>
      <c r="C63" s="22">
        <v>744</v>
      </c>
      <c r="D63" s="22" t="s">
        <v>30</v>
      </c>
      <c r="E63" s="22">
        <v>83.19</v>
      </c>
      <c r="F63" s="22">
        <f t="shared" si="1"/>
        <v>61893.36</v>
      </c>
    </row>
    <row r="64" spans="1:6" x14ac:dyDescent="0.25">
      <c r="A64" s="22" t="s">
        <v>1657</v>
      </c>
      <c r="B64" s="22" t="s">
        <v>1658</v>
      </c>
      <c r="C64" s="22">
        <v>8</v>
      </c>
      <c r="D64" s="22" t="s">
        <v>30</v>
      </c>
      <c r="E64" s="22">
        <v>3186</v>
      </c>
      <c r="F64" s="22">
        <f t="shared" si="1"/>
        <v>25488</v>
      </c>
    </row>
    <row r="65" spans="1:6" x14ac:dyDescent="0.25">
      <c r="A65" s="22" t="s">
        <v>146</v>
      </c>
      <c r="B65" s="22" t="s">
        <v>147</v>
      </c>
      <c r="C65" s="22">
        <v>211</v>
      </c>
      <c r="D65" s="22" t="s">
        <v>30</v>
      </c>
      <c r="E65" s="22">
        <v>175.52500000000001</v>
      </c>
      <c r="F65" s="22">
        <f t="shared" si="1"/>
        <v>37035.775000000001</v>
      </c>
    </row>
    <row r="66" spans="1:6" x14ac:dyDescent="0.25">
      <c r="A66" s="22" t="s">
        <v>148</v>
      </c>
      <c r="B66" s="22" t="s">
        <v>149</v>
      </c>
      <c r="C66" s="22">
        <v>2828</v>
      </c>
      <c r="D66" s="22" t="s">
        <v>30</v>
      </c>
      <c r="E66" s="22">
        <v>312.7</v>
      </c>
      <c r="F66" s="22">
        <f t="shared" si="1"/>
        <v>884315.6</v>
      </c>
    </row>
    <row r="67" spans="1:6" x14ac:dyDescent="0.25">
      <c r="A67" s="22" t="s">
        <v>150</v>
      </c>
      <c r="B67" s="22" t="s">
        <v>151</v>
      </c>
      <c r="C67" s="22">
        <v>11850</v>
      </c>
      <c r="D67" s="22" t="s">
        <v>33</v>
      </c>
      <c r="E67" s="22">
        <v>35.222999999999999</v>
      </c>
      <c r="F67" s="22">
        <f t="shared" si="1"/>
        <v>417392.55</v>
      </c>
    </row>
    <row r="68" spans="1:6" x14ac:dyDescent="0.25">
      <c r="A68" s="22" t="s">
        <v>152</v>
      </c>
      <c r="B68" s="22" t="s">
        <v>153</v>
      </c>
      <c r="C68" s="22">
        <v>45</v>
      </c>
      <c r="D68" s="22" t="s">
        <v>30</v>
      </c>
      <c r="E68" s="22">
        <v>950</v>
      </c>
      <c r="F68" s="22">
        <f t="shared" si="1"/>
        <v>42750</v>
      </c>
    </row>
    <row r="69" spans="1:6" x14ac:dyDescent="0.25">
      <c r="A69" s="22" t="s">
        <v>1659</v>
      </c>
      <c r="B69" s="22" t="s">
        <v>1660</v>
      </c>
      <c r="C69" s="22">
        <v>12</v>
      </c>
      <c r="D69" s="22" t="s">
        <v>30</v>
      </c>
      <c r="E69" s="22">
        <v>299.00020000000001</v>
      </c>
      <c r="F69" s="22">
        <f t="shared" si="1"/>
        <v>3588.0024000000003</v>
      </c>
    </row>
    <row r="70" spans="1:6" x14ac:dyDescent="0.25">
      <c r="A70" s="22" t="s">
        <v>154</v>
      </c>
      <c r="B70" s="22" t="s">
        <v>155</v>
      </c>
      <c r="C70" s="22">
        <v>56</v>
      </c>
      <c r="D70" s="22" t="s">
        <v>30</v>
      </c>
      <c r="E70" s="22">
        <v>100.3</v>
      </c>
      <c r="F70" s="22">
        <f t="shared" si="1"/>
        <v>5616.8</v>
      </c>
    </row>
    <row r="71" spans="1:6" x14ac:dyDescent="0.25">
      <c r="A71" s="22" t="s">
        <v>1661</v>
      </c>
      <c r="B71" s="22" t="s">
        <v>1662</v>
      </c>
      <c r="C71" s="22">
        <v>24</v>
      </c>
      <c r="D71" s="22" t="s">
        <v>30</v>
      </c>
      <c r="E71" s="22">
        <v>115.64</v>
      </c>
      <c r="F71" s="22">
        <f t="shared" si="1"/>
        <v>2775.36</v>
      </c>
    </row>
    <row r="72" spans="1:6" x14ac:dyDescent="0.25">
      <c r="A72" s="22" t="s">
        <v>156</v>
      </c>
      <c r="B72" s="22" t="s">
        <v>157</v>
      </c>
      <c r="C72" s="22">
        <v>743</v>
      </c>
      <c r="D72" s="22" t="s">
        <v>30</v>
      </c>
      <c r="E72" s="22">
        <v>82.6</v>
      </c>
      <c r="F72" s="22">
        <f t="shared" si="1"/>
        <v>61371.799999999996</v>
      </c>
    </row>
    <row r="73" spans="1:6" x14ac:dyDescent="0.25">
      <c r="A73" s="22" t="s">
        <v>158</v>
      </c>
      <c r="B73" s="22" t="s">
        <v>159</v>
      </c>
      <c r="C73" s="22">
        <v>4865</v>
      </c>
      <c r="D73" s="22" t="s">
        <v>30</v>
      </c>
      <c r="E73" s="22">
        <v>59</v>
      </c>
      <c r="F73" s="22">
        <f t="shared" si="1"/>
        <v>287035</v>
      </c>
    </row>
    <row r="74" spans="1:6" ht="30" x14ac:dyDescent="0.25">
      <c r="A74" s="22" t="s">
        <v>160</v>
      </c>
      <c r="B74" s="22" t="s">
        <v>161</v>
      </c>
      <c r="C74" s="22">
        <f>90+1410+1380+1500+300</f>
        <v>4680</v>
      </c>
      <c r="D74" s="22" t="s">
        <v>162</v>
      </c>
      <c r="E74" s="22">
        <v>37.76</v>
      </c>
      <c r="F74" s="22">
        <f t="shared" si="1"/>
        <v>176716.79999999999</v>
      </c>
    </row>
    <row r="75" spans="1:6" ht="30" x14ac:dyDescent="0.25">
      <c r="A75" s="22" t="s">
        <v>163</v>
      </c>
      <c r="B75" s="22" t="s">
        <v>164</v>
      </c>
      <c r="C75" s="22">
        <f>450+210+600</f>
        <v>1260</v>
      </c>
      <c r="D75" s="22" t="s">
        <v>165</v>
      </c>
      <c r="E75" s="22">
        <v>37.76</v>
      </c>
      <c r="F75" s="22">
        <f t="shared" si="1"/>
        <v>47577.599999999999</v>
      </c>
    </row>
    <row r="76" spans="1:6" ht="30" x14ac:dyDescent="0.25">
      <c r="A76" s="22" t="s">
        <v>166</v>
      </c>
      <c r="B76" s="22" t="s">
        <v>167</v>
      </c>
      <c r="C76" s="22">
        <f>60+300+300</f>
        <v>660</v>
      </c>
      <c r="D76" s="22" t="s">
        <v>168</v>
      </c>
      <c r="E76" s="22">
        <v>26.55</v>
      </c>
      <c r="F76" s="22">
        <f t="shared" si="1"/>
        <v>17523</v>
      </c>
    </row>
    <row r="77" spans="1:6" x14ac:dyDescent="0.25">
      <c r="A77" s="22" t="s">
        <v>1663</v>
      </c>
      <c r="B77" s="22" t="s">
        <v>1664</v>
      </c>
      <c r="C77" s="22">
        <v>500</v>
      </c>
      <c r="D77" s="22" t="s">
        <v>130</v>
      </c>
      <c r="E77" s="22">
        <v>168.268</v>
      </c>
      <c r="F77" s="22">
        <f t="shared" si="1"/>
        <v>84134</v>
      </c>
    </row>
    <row r="78" spans="1:6" x14ac:dyDescent="0.25">
      <c r="A78" s="22" t="s">
        <v>169</v>
      </c>
      <c r="B78" s="22" t="s">
        <v>170</v>
      </c>
      <c r="C78" s="22">
        <v>6454</v>
      </c>
      <c r="D78" s="22" t="s">
        <v>30</v>
      </c>
      <c r="E78" s="22">
        <v>38.078600000000002</v>
      </c>
      <c r="F78" s="22">
        <f t="shared" si="1"/>
        <v>245759.2844</v>
      </c>
    </row>
    <row r="79" spans="1:6" ht="30" x14ac:dyDescent="0.25">
      <c r="A79" s="22" t="s">
        <v>171</v>
      </c>
      <c r="B79" s="22" t="s">
        <v>172</v>
      </c>
      <c r="C79" s="22">
        <v>141</v>
      </c>
      <c r="D79" s="22" t="s">
        <v>30</v>
      </c>
      <c r="E79" s="22">
        <v>82</v>
      </c>
      <c r="F79" s="22">
        <f t="shared" si="1"/>
        <v>11562</v>
      </c>
    </row>
    <row r="80" spans="1:6" x14ac:dyDescent="0.25">
      <c r="A80" s="22" t="s">
        <v>173</v>
      </c>
      <c r="B80" s="22" t="s">
        <v>174</v>
      </c>
      <c r="C80" s="22">
        <v>414</v>
      </c>
      <c r="D80" s="22" t="s">
        <v>30</v>
      </c>
      <c r="E80" s="22">
        <v>120</v>
      </c>
      <c r="F80" s="22">
        <f t="shared" si="1"/>
        <v>49680</v>
      </c>
    </row>
    <row r="81" spans="1:6" x14ac:dyDescent="0.25">
      <c r="A81" s="22" t="s">
        <v>175</v>
      </c>
      <c r="B81" s="22" t="s">
        <v>176</v>
      </c>
      <c r="C81" s="22">
        <v>69</v>
      </c>
      <c r="D81" s="22" t="s">
        <v>30</v>
      </c>
      <c r="E81" s="22">
        <v>108</v>
      </c>
      <c r="F81" s="22">
        <f t="shared" si="1"/>
        <v>7452</v>
      </c>
    </row>
    <row r="82" spans="1:6" ht="30" x14ac:dyDescent="0.25">
      <c r="A82" s="22" t="s">
        <v>177</v>
      </c>
      <c r="B82" s="22" t="s">
        <v>178</v>
      </c>
      <c r="C82" s="22">
        <v>185</v>
      </c>
      <c r="D82" s="22" t="s">
        <v>30</v>
      </c>
      <c r="E82" s="22">
        <v>253.7</v>
      </c>
      <c r="F82" s="22">
        <f t="shared" si="1"/>
        <v>46934.5</v>
      </c>
    </row>
    <row r="83" spans="1:6" x14ac:dyDescent="0.25">
      <c r="A83" s="22" t="s">
        <v>1665</v>
      </c>
      <c r="B83" s="22" t="s">
        <v>1666</v>
      </c>
      <c r="C83" s="22">
        <v>132</v>
      </c>
      <c r="D83" s="22" t="s">
        <v>30</v>
      </c>
      <c r="E83" s="22">
        <v>56.64</v>
      </c>
      <c r="F83" s="22">
        <f t="shared" si="1"/>
        <v>7476.4800000000005</v>
      </c>
    </row>
    <row r="84" spans="1:6" x14ac:dyDescent="0.25">
      <c r="A84" s="22" t="s">
        <v>179</v>
      </c>
      <c r="B84" s="22" t="s">
        <v>180</v>
      </c>
      <c r="C84" s="22">
        <v>49</v>
      </c>
      <c r="D84" s="22" t="s">
        <v>130</v>
      </c>
      <c r="E84" s="22">
        <v>129.80000000000001</v>
      </c>
      <c r="F84" s="22">
        <f t="shared" si="1"/>
        <v>6360.2000000000007</v>
      </c>
    </row>
    <row r="85" spans="1:6" x14ac:dyDescent="0.25">
      <c r="A85" s="22" t="s">
        <v>181</v>
      </c>
      <c r="B85" s="22" t="s">
        <v>182</v>
      </c>
      <c r="C85" s="22">
        <v>100</v>
      </c>
      <c r="D85" s="22" t="s">
        <v>30</v>
      </c>
      <c r="E85" s="22">
        <v>225</v>
      </c>
      <c r="F85" s="22">
        <f t="shared" si="1"/>
        <v>22500</v>
      </c>
    </row>
    <row r="86" spans="1:6" ht="30" x14ac:dyDescent="0.25">
      <c r="A86" s="22" t="s">
        <v>1667</v>
      </c>
      <c r="B86" s="22" t="s">
        <v>1668</v>
      </c>
      <c r="C86" s="22">
        <v>28</v>
      </c>
      <c r="D86" s="22" t="s">
        <v>1636</v>
      </c>
      <c r="E86" s="22">
        <v>442.5</v>
      </c>
      <c r="F86" s="22">
        <f t="shared" si="1"/>
        <v>12390</v>
      </c>
    </row>
    <row r="87" spans="1:6" x14ac:dyDescent="0.25">
      <c r="A87" s="22" t="s">
        <v>1669</v>
      </c>
      <c r="B87" s="22" t="s">
        <v>1670</v>
      </c>
      <c r="C87" s="22">
        <v>321</v>
      </c>
      <c r="D87" s="22" t="s">
        <v>1593</v>
      </c>
      <c r="E87" s="22">
        <v>501.5</v>
      </c>
      <c r="F87" s="22">
        <f t="shared" si="1"/>
        <v>160981.5</v>
      </c>
    </row>
    <row r="88" spans="1:6" x14ac:dyDescent="0.25">
      <c r="A88" s="22" t="s">
        <v>183</v>
      </c>
      <c r="B88" s="22" t="s">
        <v>184</v>
      </c>
      <c r="C88" s="22">
        <v>166</v>
      </c>
      <c r="D88" s="22" t="s">
        <v>30</v>
      </c>
      <c r="E88" s="22">
        <v>33.99</v>
      </c>
      <c r="F88" s="22">
        <f t="shared" si="1"/>
        <v>5642.34</v>
      </c>
    </row>
    <row r="89" spans="1:6" ht="30" x14ac:dyDescent="0.25">
      <c r="A89" s="22" t="s">
        <v>185</v>
      </c>
      <c r="B89" s="22" t="s">
        <v>186</v>
      </c>
      <c r="C89" s="22">
        <v>15</v>
      </c>
      <c r="D89" s="22" t="s">
        <v>30</v>
      </c>
      <c r="E89" s="22">
        <v>1</v>
      </c>
      <c r="F89" s="22">
        <f t="shared" si="1"/>
        <v>15</v>
      </c>
    </row>
    <row r="90" spans="1:6" x14ac:dyDescent="0.25">
      <c r="A90" s="22" t="s">
        <v>187</v>
      </c>
      <c r="B90" s="22" t="s">
        <v>188</v>
      </c>
      <c r="C90" s="22">
        <v>3</v>
      </c>
      <c r="D90" s="22" t="s">
        <v>30</v>
      </c>
      <c r="E90" s="22">
        <v>1</v>
      </c>
      <c r="F90" s="22">
        <f t="shared" si="1"/>
        <v>3</v>
      </c>
    </row>
    <row r="91" spans="1:6" ht="30" x14ac:dyDescent="0.25">
      <c r="A91" s="22" t="s">
        <v>189</v>
      </c>
      <c r="B91" s="22" t="s">
        <v>190</v>
      </c>
      <c r="C91" s="22">
        <v>1</v>
      </c>
      <c r="D91" s="22" t="s">
        <v>191</v>
      </c>
      <c r="E91" s="22">
        <v>1</v>
      </c>
      <c r="F91" s="22">
        <f t="shared" si="1"/>
        <v>1</v>
      </c>
    </row>
    <row r="92" spans="1:6" x14ac:dyDescent="0.25">
      <c r="A92" s="22" t="s">
        <v>192</v>
      </c>
      <c r="B92" s="22" t="s">
        <v>193</v>
      </c>
      <c r="C92" s="22">
        <v>31</v>
      </c>
      <c r="D92" s="22" t="s">
        <v>30</v>
      </c>
      <c r="E92" s="22">
        <v>1</v>
      </c>
      <c r="F92" s="22">
        <f t="shared" si="1"/>
        <v>31</v>
      </c>
    </row>
    <row r="93" spans="1:6" x14ac:dyDescent="0.25">
      <c r="A93" s="22" t="s">
        <v>1671</v>
      </c>
      <c r="B93" s="22" t="s">
        <v>1672</v>
      </c>
      <c r="C93" s="22">
        <v>12</v>
      </c>
      <c r="D93" s="22" t="s">
        <v>30</v>
      </c>
      <c r="E93" s="22">
        <v>175.053</v>
      </c>
      <c r="F93" s="22">
        <f t="shared" si="1"/>
        <v>2100.636</v>
      </c>
    </row>
    <row r="94" spans="1:6" x14ac:dyDescent="0.25">
      <c r="A94" s="22" t="s">
        <v>194</v>
      </c>
      <c r="B94" s="22" t="s">
        <v>195</v>
      </c>
      <c r="C94" s="22">
        <v>637</v>
      </c>
      <c r="D94" s="22" t="s">
        <v>130</v>
      </c>
      <c r="E94" s="22">
        <v>265.00439999999998</v>
      </c>
      <c r="F94" s="22">
        <f t="shared" si="1"/>
        <v>168807.80279999998</v>
      </c>
    </row>
    <row r="95" spans="1:6" x14ac:dyDescent="0.25">
      <c r="A95" s="22" t="s">
        <v>196</v>
      </c>
      <c r="B95" s="22" t="s">
        <v>197</v>
      </c>
      <c r="C95" s="22">
        <v>160</v>
      </c>
      <c r="D95" s="22" t="s">
        <v>30</v>
      </c>
      <c r="E95" s="22">
        <v>89</v>
      </c>
      <c r="F95" s="22">
        <f t="shared" si="1"/>
        <v>14240</v>
      </c>
    </row>
    <row r="96" spans="1:6" x14ac:dyDescent="0.25">
      <c r="A96" s="22" t="s">
        <v>198</v>
      </c>
      <c r="B96" s="22" t="s">
        <v>199</v>
      </c>
      <c r="C96" s="22">
        <v>91</v>
      </c>
      <c r="D96" s="22" t="s">
        <v>30</v>
      </c>
      <c r="E96" s="22">
        <v>42</v>
      </c>
      <c r="F96" s="22">
        <f t="shared" si="1"/>
        <v>3822</v>
      </c>
    </row>
    <row r="97" spans="1:6" ht="30" x14ac:dyDescent="0.25">
      <c r="A97" s="22" t="s">
        <v>200</v>
      </c>
      <c r="B97" s="22" t="s">
        <v>201</v>
      </c>
      <c r="C97" s="22">
        <v>42</v>
      </c>
      <c r="D97" s="22" t="s">
        <v>202</v>
      </c>
      <c r="E97" s="22">
        <v>105</v>
      </c>
      <c r="F97" s="22">
        <f t="shared" si="1"/>
        <v>4410</v>
      </c>
    </row>
    <row r="98" spans="1:6" x14ac:dyDescent="0.25">
      <c r="A98" s="22" t="s">
        <v>203</v>
      </c>
      <c r="B98" s="22" t="s">
        <v>204</v>
      </c>
      <c r="C98" s="22">
        <v>510</v>
      </c>
      <c r="D98" s="22" t="s">
        <v>30</v>
      </c>
      <c r="E98" s="22">
        <v>1</v>
      </c>
      <c r="F98" s="22">
        <f t="shared" si="1"/>
        <v>510</v>
      </c>
    </row>
    <row r="99" spans="1:6" x14ac:dyDescent="0.25">
      <c r="A99" s="26" t="s">
        <v>207</v>
      </c>
      <c r="B99" s="26" t="s">
        <v>208</v>
      </c>
      <c r="C99" s="26">
        <v>90</v>
      </c>
      <c r="D99" s="26" t="s">
        <v>30</v>
      </c>
      <c r="E99" s="26">
        <v>187</v>
      </c>
      <c r="F99" s="26">
        <v>16830</v>
      </c>
    </row>
    <row r="100" spans="1:6" ht="30" x14ac:dyDescent="0.25">
      <c r="A100" s="22" t="s">
        <v>205</v>
      </c>
      <c r="B100" s="22" t="s">
        <v>206</v>
      </c>
      <c r="C100" s="22">
        <v>10</v>
      </c>
      <c r="D100" s="22" t="s">
        <v>30</v>
      </c>
      <c r="E100" s="22">
        <v>1</v>
      </c>
      <c r="F100" s="22">
        <f t="shared" si="1"/>
        <v>10</v>
      </c>
    </row>
    <row r="101" spans="1:6" x14ac:dyDescent="0.25">
      <c r="A101" s="22" t="s">
        <v>1673</v>
      </c>
      <c r="B101" s="22" t="s">
        <v>1674</v>
      </c>
      <c r="C101" s="22">
        <v>4</v>
      </c>
      <c r="D101" s="22" t="s">
        <v>30</v>
      </c>
      <c r="E101" s="22">
        <v>1947</v>
      </c>
      <c r="F101" s="22">
        <f t="shared" si="1"/>
        <v>7788</v>
      </c>
    </row>
    <row r="102" spans="1:6" x14ac:dyDescent="0.25">
      <c r="A102" s="22" t="s">
        <v>1675</v>
      </c>
      <c r="B102" s="22" t="s">
        <v>1676</v>
      </c>
      <c r="C102" s="22">
        <v>23</v>
      </c>
      <c r="D102" s="22" t="s">
        <v>1677</v>
      </c>
      <c r="E102" s="22">
        <v>76.7</v>
      </c>
      <c r="F102" s="22">
        <f t="shared" si="1"/>
        <v>1764.1000000000001</v>
      </c>
    </row>
    <row r="103" spans="1:6" x14ac:dyDescent="0.25">
      <c r="F103" s="24">
        <f>SUM(F56:F102)</f>
        <v>3166250.4500000007</v>
      </c>
    </row>
    <row r="106" spans="1:6" ht="15.75" x14ac:dyDescent="0.25">
      <c r="A106" s="17" t="s">
        <v>20</v>
      </c>
      <c r="B106" s="17"/>
      <c r="C106" s="17"/>
      <c r="D106" s="17"/>
      <c r="E106" s="17"/>
      <c r="F106" s="17"/>
    </row>
    <row r="107" spans="1:6" ht="15.75" x14ac:dyDescent="0.25">
      <c r="A107" s="17" t="s">
        <v>1</v>
      </c>
      <c r="B107" s="17"/>
      <c r="C107" s="17"/>
      <c r="D107" s="17"/>
      <c r="E107" s="17"/>
      <c r="F107" s="17"/>
    </row>
    <row r="108" spans="1:6" ht="15.75" x14ac:dyDescent="0.25">
      <c r="A108" s="17" t="s">
        <v>21</v>
      </c>
      <c r="B108" s="17"/>
      <c r="C108" s="17"/>
      <c r="D108" s="17"/>
      <c r="E108" s="17"/>
      <c r="F108" s="17"/>
    </row>
    <row r="109" spans="1:6" ht="18.75" x14ac:dyDescent="0.3">
      <c r="A109" s="34" t="s">
        <v>1987</v>
      </c>
      <c r="B109" s="34"/>
      <c r="C109" s="34"/>
      <c r="D109" s="34"/>
      <c r="E109" s="34"/>
      <c r="F109" s="34"/>
    </row>
    <row r="110" spans="1:6" ht="18.75" x14ac:dyDescent="0.3">
      <c r="A110" s="35" t="s">
        <v>126</v>
      </c>
      <c r="B110" s="35"/>
      <c r="C110" s="35"/>
      <c r="D110" s="35"/>
      <c r="E110" s="35"/>
      <c r="F110" s="35"/>
    </row>
    <row r="111" spans="1:6" ht="30" x14ac:dyDescent="0.25">
      <c r="A111" s="36" t="s">
        <v>23</v>
      </c>
      <c r="B111" s="36" t="s">
        <v>24</v>
      </c>
      <c r="C111" s="37" t="s">
        <v>1989</v>
      </c>
      <c r="D111" s="36" t="s">
        <v>26</v>
      </c>
      <c r="E111" s="36" t="s">
        <v>27</v>
      </c>
      <c r="F111" s="36" t="s">
        <v>8</v>
      </c>
    </row>
    <row r="112" spans="1:6" x14ac:dyDescent="0.25">
      <c r="A112" s="22" t="s">
        <v>128</v>
      </c>
      <c r="B112" s="22" t="s">
        <v>129</v>
      </c>
      <c r="C112" s="22">
        <v>5</v>
      </c>
      <c r="D112" s="22" t="s">
        <v>130</v>
      </c>
      <c r="E112" s="22">
        <v>151.04</v>
      </c>
      <c r="F112" s="22">
        <f>C112*E112</f>
        <v>755.19999999999993</v>
      </c>
    </row>
    <row r="113" spans="1:6" ht="30" x14ac:dyDescent="0.25">
      <c r="A113" s="22" t="s">
        <v>2052</v>
      </c>
      <c r="B113" s="22" t="s">
        <v>2053</v>
      </c>
      <c r="C113" s="22">
        <v>181</v>
      </c>
      <c r="D113" s="22" t="s">
        <v>30</v>
      </c>
      <c r="E113" s="22">
        <v>119.99420000000001</v>
      </c>
      <c r="F113" s="22">
        <f t="shared" ref="F113:F157" si="2">C113*E113</f>
        <v>21718.950200000003</v>
      </c>
    </row>
    <row r="114" spans="1:6" x14ac:dyDescent="0.25">
      <c r="A114" s="22" t="s">
        <v>135</v>
      </c>
      <c r="B114" s="22" t="s">
        <v>136</v>
      </c>
      <c r="C114" s="22">
        <f>228+423</f>
        <v>651</v>
      </c>
      <c r="D114" s="22" t="s">
        <v>30</v>
      </c>
      <c r="E114" s="22">
        <v>62.492800000000003</v>
      </c>
      <c r="F114" s="22">
        <f t="shared" si="2"/>
        <v>40682.8128</v>
      </c>
    </row>
    <row r="115" spans="1:6" ht="30" x14ac:dyDescent="0.25">
      <c r="A115" s="22" t="s">
        <v>137</v>
      </c>
      <c r="B115" s="22" t="s">
        <v>138</v>
      </c>
      <c r="C115" s="22">
        <f>474+140</f>
        <v>614</v>
      </c>
      <c r="D115" s="22" t="s">
        <v>139</v>
      </c>
      <c r="E115" s="22">
        <v>265.5</v>
      </c>
      <c r="F115" s="22">
        <f t="shared" si="2"/>
        <v>163017</v>
      </c>
    </row>
    <row r="116" spans="1:6" x14ac:dyDescent="0.25">
      <c r="A116" s="22" t="s">
        <v>2054</v>
      </c>
      <c r="B116" s="22" t="s">
        <v>2055</v>
      </c>
      <c r="C116" s="22">
        <v>13</v>
      </c>
      <c r="D116" s="22" t="s">
        <v>30</v>
      </c>
      <c r="E116" s="22">
        <v>118</v>
      </c>
      <c r="F116" s="22">
        <f t="shared" si="2"/>
        <v>1534</v>
      </c>
    </row>
    <row r="117" spans="1:6" x14ac:dyDescent="0.25">
      <c r="A117" s="22" t="s">
        <v>140</v>
      </c>
      <c r="B117" s="22" t="s">
        <v>141</v>
      </c>
      <c r="C117" s="22">
        <v>69</v>
      </c>
      <c r="D117" s="22" t="s">
        <v>30</v>
      </c>
      <c r="E117" s="22">
        <v>72.989999999999995</v>
      </c>
      <c r="F117" s="22">
        <f t="shared" si="2"/>
        <v>5036.3099999999995</v>
      </c>
    </row>
    <row r="118" spans="1:6" x14ac:dyDescent="0.25">
      <c r="A118" s="22" t="s">
        <v>142</v>
      </c>
      <c r="B118" s="22" t="s">
        <v>143</v>
      </c>
      <c r="C118" s="22">
        <v>45</v>
      </c>
      <c r="D118" s="22" t="s">
        <v>30</v>
      </c>
      <c r="E118" s="22">
        <v>65.725999999999999</v>
      </c>
      <c r="F118" s="22">
        <f t="shared" si="2"/>
        <v>2957.67</v>
      </c>
    </row>
    <row r="119" spans="1:6" ht="30" x14ac:dyDescent="0.25">
      <c r="A119" s="22" t="s">
        <v>2056</v>
      </c>
      <c r="B119" s="22" t="s">
        <v>2057</v>
      </c>
      <c r="C119" s="22">
        <v>588</v>
      </c>
      <c r="D119" s="22" t="s">
        <v>30</v>
      </c>
      <c r="E119" s="22">
        <v>76.7</v>
      </c>
      <c r="F119" s="22">
        <f t="shared" si="2"/>
        <v>45099.6</v>
      </c>
    </row>
    <row r="120" spans="1:6" ht="30" x14ac:dyDescent="0.25">
      <c r="A120" s="22" t="s">
        <v>144</v>
      </c>
      <c r="B120" s="22" t="s">
        <v>145</v>
      </c>
      <c r="C120" s="22">
        <v>882</v>
      </c>
      <c r="D120" s="22" t="s">
        <v>30</v>
      </c>
      <c r="E120" s="22">
        <v>38.078600000000002</v>
      </c>
      <c r="F120" s="22">
        <f t="shared" si="2"/>
        <v>33585.325199999999</v>
      </c>
    </row>
    <row r="121" spans="1:6" x14ac:dyDescent="0.25">
      <c r="A121" s="22" t="s">
        <v>1655</v>
      </c>
      <c r="B121" s="22" t="s">
        <v>1656</v>
      </c>
      <c r="C121" s="22">
        <v>43</v>
      </c>
      <c r="D121" s="22" t="s">
        <v>30</v>
      </c>
      <c r="E121" s="22">
        <v>83.19</v>
      </c>
      <c r="F121" s="22">
        <f t="shared" si="2"/>
        <v>3577.17</v>
      </c>
    </row>
    <row r="122" spans="1:6" x14ac:dyDescent="0.25">
      <c r="A122" s="22" t="s">
        <v>2058</v>
      </c>
      <c r="B122" s="22" t="s">
        <v>2059</v>
      </c>
      <c r="C122" s="22">
        <v>52</v>
      </c>
      <c r="D122" s="22" t="s">
        <v>30</v>
      </c>
      <c r="E122" s="22">
        <v>826</v>
      </c>
      <c r="F122" s="22">
        <f t="shared" si="2"/>
        <v>42952</v>
      </c>
    </row>
    <row r="123" spans="1:6" x14ac:dyDescent="0.25">
      <c r="A123" s="22" t="s">
        <v>2060</v>
      </c>
      <c r="B123" s="22" t="s">
        <v>2061</v>
      </c>
      <c r="C123" s="22">
        <v>69</v>
      </c>
      <c r="D123" s="22" t="s">
        <v>30</v>
      </c>
      <c r="E123" s="22">
        <v>454.3</v>
      </c>
      <c r="F123" s="22">
        <f t="shared" si="2"/>
        <v>31346.7</v>
      </c>
    </row>
    <row r="124" spans="1:6" x14ac:dyDescent="0.25">
      <c r="A124" s="22" t="s">
        <v>1657</v>
      </c>
      <c r="B124" s="22" t="s">
        <v>1658</v>
      </c>
      <c r="C124" s="22">
        <v>8</v>
      </c>
      <c r="D124" s="22" t="s">
        <v>30</v>
      </c>
      <c r="E124" s="22">
        <v>3186</v>
      </c>
      <c r="F124" s="22">
        <f t="shared" si="2"/>
        <v>25488</v>
      </c>
    </row>
    <row r="125" spans="1:6" x14ac:dyDescent="0.25">
      <c r="A125" s="22" t="s">
        <v>146</v>
      </c>
      <c r="B125" s="22" t="s">
        <v>147</v>
      </c>
      <c r="C125" s="22">
        <f>84+59</f>
        <v>143</v>
      </c>
      <c r="D125" s="22" t="s">
        <v>30</v>
      </c>
      <c r="E125" s="22">
        <v>175.52500000000001</v>
      </c>
      <c r="F125" s="22">
        <f t="shared" si="2"/>
        <v>25100.075000000001</v>
      </c>
    </row>
    <row r="126" spans="1:6" x14ac:dyDescent="0.25">
      <c r="A126" s="22" t="s">
        <v>148</v>
      </c>
      <c r="B126" s="22" t="s">
        <v>149</v>
      </c>
      <c r="C126" s="22">
        <f>45+108+108</f>
        <v>261</v>
      </c>
      <c r="D126" s="22" t="s">
        <v>30</v>
      </c>
      <c r="E126" s="22">
        <v>312.7</v>
      </c>
      <c r="F126" s="22">
        <f t="shared" si="2"/>
        <v>81614.7</v>
      </c>
    </row>
    <row r="127" spans="1:6" x14ac:dyDescent="0.25">
      <c r="A127" s="22" t="s">
        <v>150</v>
      </c>
      <c r="B127" s="22" t="s">
        <v>151</v>
      </c>
      <c r="C127" s="22">
        <v>8550</v>
      </c>
      <c r="D127" s="22" t="s">
        <v>33</v>
      </c>
      <c r="E127" s="22">
        <v>35.222999999999999</v>
      </c>
      <c r="F127" s="22">
        <f t="shared" si="2"/>
        <v>301156.64999999997</v>
      </c>
    </row>
    <row r="128" spans="1:6" x14ac:dyDescent="0.25">
      <c r="A128" s="22" t="s">
        <v>152</v>
      </c>
      <c r="B128" s="22" t="s">
        <v>153</v>
      </c>
      <c r="C128" s="22">
        <v>90</v>
      </c>
      <c r="D128" s="22" t="s">
        <v>30</v>
      </c>
      <c r="E128" s="22">
        <v>950</v>
      </c>
      <c r="F128" s="22">
        <f t="shared" si="2"/>
        <v>85500</v>
      </c>
    </row>
    <row r="129" spans="1:6" x14ac:dyDescent="0.25">
      <c r="A129" s="22" t="s">
        <v>1659</v>
      </c>
      <c r="B129" s="22" t="s">
        <v>1660</v>
      </c>
      <c r="C129" s="22">
        <v>138</v>
      </c>
      <c r="D129" s="22" t="s">
        <v>30</v>
      </c>
      <c r="E129" s="22">
        <v>693.84</v>
      </c>
      <c r="F129" s="22">
        <f t="shared" si="2"/>
        <v>95749.92</v>
      </c>
    </row>
    <row r="130" spans="1:6" x14ac:dyDescent="0.25">
      <c r="A130" s="22" t="s">
        <v>154</v>
      </c>
      <c r="B130" s="22" t="s">
        <v>155</v>
      </c>
      <c r="C130" s="22">
        <v>56</v>
      </c>
      <c r="D130" s="22" t="s">
        <v>30</v>
      </c>
      <c r="E130" s="22">
        <v>100.3</v>
      </c>
      <c r="F130" s="22">
        <f t="shared" si="2"/>
        <v>5616.8</v>
      </c>
    </row>
    <row r="131" spans="1:6" x14ac:dyDescent="0.25">
      <c r="A131" s="22" t="s">
        <v>156</v>
      </c>
      <c r="B131" s="22" t="s">
        <v>157</v>
      </c>
      <c r="C131" s="22">
        <v>787</v>
      </c>
      <c r="D131" s="22" t="s">
        <v>30</v>
      </c>
      <c r="E131" s="22">
        <v>82.6</v>
      </c>
      <c r="F131" s="22">
        <f t="shared" si="2"/>
        <v>65006.2</v>
      </c>
    </row>
    <row r="132" spans="1:6" x14ac:dyDescent="0.25">
      <c r="A132" s="22" t="s">
        <v>2062</v>
      </c>
      <c r="B132" s="22" t="s">
        <v>2063</v>
      </c>
      <c r="C132" s="22">
        <v>2</v>
      </c>
      <c r="D132" s="22" t="s">
        <v>30</v>
      </c>
      <c r="E132" s="22">
        <v>159</v>
      </c>
      <c r="F132" s="22">
        <f t="shared" si="2"/>
        <v>318</v>
      </c>
    </row>
    <row r="133" spans="1:6" x14ac:dyDescent="0.25">
      <c r="A133" s="22" t="s">
        <v>158</v>
      </c>
      <c r="B133" s="22" t="s">
        <v>159</v>
      </c>
      <c r="C133" s="22">
        <v>4865</v>
      </c>
      <c r="D133" s="22" t="s">
        <v>30</v>
      </c>
      <c r="E133" s="22">
        <v>59</v>
      </c>
      <c r="F133" s="22">
        <f t="shared" si="2"/>
        <v>287035</v>
      </c>
    </row>
    <row r="134" spans="1:6" ht="30" x14ac:dyDescent="0.25">
      <c r="A134" s="22" t="s">
        <v>160</v>
      </c>
      <c r="B134" s="22" t="s">
        <v>161</v>
      </c>
      <c r="C134" s="22">
        <f>5780-471</f>
        <v>5309</v>
      </c>
      <c r="D134" s="22" t="s">
        <v>162</v>
      </c>
      <c r="E134" s="22">
        <v>26.55</v>
      </c>
      <c r="F134" s="22">
        <f t="shared" si="2"/>
        <v>140953.95000000001</v>
      </c>
    </row>
    <row r="135" spans="1:6" ht="30" x14ac:dyDescent="0.25">
      <c r="A135" s="22" t="s">
        <v>163</v>
      </c>
      <c r="B135" s="22" t="s">
        <v>164</v>
      </c>
      <c r="C135" s="22">
        <f>5800-629</f>
        <v>5171</v>
      </c>
      <c r="D135" s="22" t="s">
        <v>165</v>
      </c>
      <c r="E135" s="22">
        <v>26.55</v>
      </c>
      <c r="F135" s="22">
        <f t="shared" si="2"/>
        <v>137290.05000000002</v>
      </c>
    </row>
    <row r="136" spans="1:6" ht="30" x14ac:dyDescent="0.25">
      <c r="A136" s="22" t="s">
        <v>166</v>
      </c>
      <c r="B136" s="22" t="s">
        <v>167</v>
      </c>
      <c r="C136" s="22">
        <f>4710-518</f>
        <v>4192</v>
      </c>
      <c r="D136" s="22" t="s">
        <v>168</v>
      </c>
      <c r="E136" s="22">
        <v>26.55</v>
      </c>
      <c r="F136" s="22">
        <f t="shared" si="2"/>
        <v>111297.60000000001</v>
      </c>
    </row>
    <row r="137" spans="1:6" x14ac:dyDescent="0.25">
      <c r="A137" s="22" t="s">
        <v>207</v>
      </c>
      <c r="B137" s="22" t="s">
        <v>208</v>
      </c>
      <c r="C137" s="22">
        <v>87</v>
      </c>
      <c r="D137" s="22" t="s">
        <v>30</v>
      </c>
      <c r="E137" s="22">
        <v>187</v>
      </c>
      <c r="F137" s="22">
        <f t="shared" si="2"/>
        <v>16269</v>
      </c>
    </row>
    <row r="138" spans="1:6" x14ac:dyDescent="0.25">
      <c r="A138" s="22" t="s">
        <v>1663</v>
      </c>
      <c r="B138" s="22" t="s">
        <v>1664</v>
      </c>
      <c r="C138" s="22">
        <f>87+80+472</f>
        <v>639</v>
      </c>
      <c r="D138" s="22" t="s">
        <v>130</v>
      </c>
      <c r="E138" s="22">
        <v>168.268</v>
      </c>
      <c r="F138" s="22">
        <f t="shared" si="2"/>
        <v>107523.25200000001</v>
      </c>
    </row>
    <row r="139" spans="1:6" x14ac:dyDescent="0.25">
      <c r="A139" s="22" t="s">
        <v>169</v>
      </c>
      <c r="B139" s="22" t="s">
        <v>170</v>
      </c>
      <c r="C139" s="22">
        <f>3331+443+1248+81</f>
        <v>5103</v>
      </c>
      <c r="D139" s="22" t="s">
        <v>30</v>
      </c>
      <c r="E139" s="22">
        <v>38.078600000000002</v>
      </c>
      <c r="F139" s="22">
        <f t="shared" si="2"/>
        <v>194315.09580000001</v>
      </c>
    </row>
    <row r="140" spans="1:6" x14ac:dyDescent="0.25">
      <c r="A140" s="22" t="s">
        <v>173</v>
      </c>
      <c r="B140" s="22" t="s">
        <v>174</v>
      </c>
      <c r="C140" s="22">
        <v>392</v>
      </c>
      <c r="D140" s="22" t="s">
        <v>30</v>
      </c>
      <c r="E140" s="22">
        <v>120</v>
      </c>
      <c r="F140" s="22">
        <f t="shared" si="2"/>
        <v>47040</v>
      </c>
    </row>
    <row r="141" spans="1:6" x14ac:dyDescent="0.25">
      <c r="A141" s="22" t="s">
        <v>175</v>
      </c>
      <c r="B141" s="22" t="s">
        <v>176</v>
      </c>
      <c r="C141" s="22">
        <v>109</v>
      </c>
      <c r="D141" s="22" t="s">
        <v>30</v>
      </c>
      <c r="E141" s="22">
        <v>108</v>
      </c>
      <c r="F141" s="22">
        <f t="shared" si="2"/>
        <v>11772</v>
      </c>
    </row>
    <row r="142" spans="1:6" ht="30" x14ac:dyDescent="0.25">
      <c r="A142" s="22" t="s">
        <v>177</v>
      </c>
      <c r="B142" s="22" t="s">
        <v>178</v>
      </c>
      <c r="C142" s="22">
        <v>171</v>
      </c>
      <c r="D142" s="22" t="s">
        <v>30</v>
      </c>
      <c r="E142" s="22">
        <v>253.7</v>
      </c>
      <c r="F142" s="22">
        <f t="shared" si="2"/>
        <v>43382.7</v>
      </c>
    </row>
    <row r="143" spans="1:6" x14ac:dyDescent="0.25">
      <c r="A143" s="22" t="s">
        <v>1665</v>
      </c>
      <c r="B143" s="22" t="s">
        <v>1666</v>
      </c>
      <c r="C143" s="22">
        <v>63</v>
      </c>
      <c r="D143" s="22" t="s">
        <v>30</v>
      </c>
      <c r="E143" s="22">
        <v>56.64</v>
      </c>
      <c r="F143" s="22">
        <f t="shared" si="2"/>
        <v>3568.32</v>
      </c>
    </row>
    <row r="144" spans="1:6" ht="30" x14ac:dyDescent="0.25">
      <c r="A144" s="22" t="s">
        <v>1667</v>
      </c>
      <c r="B144" s="22" t="s">
        <v>1668</v>
      </c>
      <c r="C144" s="22">
        <v>16</v>
      </c>
      <c r="D144" s="22" t="s">
        <v>1636</v>
      </c>
      <c r="E144" s="22">
        <v>442.5</v>
      </c>
      <c r="F144" s="22">
        <f t="shared" si="2"/>
        <v>7080</v>
      </c>
    </row>
    <row r="145" spans="1:6" x14ac:dyDescent="0.25">
      <c r="A145" s="22" t="s">
        <v>1669</v>
      </c>
      <c r="B145" s="22" t="s">
        <v>1670</v>
      </c>
      <c r="C145" s="22">
        <v>141</v>
      </c>
      <c r="D145" s="22" t="s">
        <v>1593</v>
      </c>
      <c r="E145" s="22">
        <v>393.82</v>
      </c>
      <c r="F145" s="22">
        <f t="shared" si="2"/>
        <v>55528.62</v>
      </c>
    </row>
    <row r="146" spans="1:6" ht="30" x14ac:dyDescent="0.25">
      <c r="A146" s="22" t="s">
        <v>2064</v>
      </c>
      <c r="B146" s="22" t="s">
        <v>2065</v>
      </c>
      <c r="C146" s="22">
        <v>300</v>
      </c>
      <c r="D146" s="22" t="s">
        <v>30</v>
      </c>
      <c r="E146" s="22">
        <v>108.9966</v>
      </c>
      <c r="F146" s="22">
        <f t="shared" si="2"/>
        <v>32698.98</v>
      </c>
    </row>
    <row r="147" spans="1:6" x14ac:dyDescent="0.25">
      <c r="A147" s="22" t="s">
        <v>183</v>
      </c>
      <c r="B147" s="22" t="s">
        <v>184</v>
      </c>
      <c r="C147" s="22">
        <v>86</v>
      </c>
      <c r="D147" s="22" t="s">
        <v>30</v>
      </c>
      <c r="E147" s="22">
        <v>33.99</v>
      </c>
      <c r="F147" s="22">
        <f t="shared" si="2"/>
        <v>2923.1400000000003</v>
      </c>
    </row>
    <row r="148" spans="1:6" ht="30" x14ac:dyDescent="0.25">
      <c r="A148" s="22" t="s">
        <v>185</v>
      </c>
      <c r="B148" s="22" t="s">
        <v>186</v>
      </c>
      <c r="C148" s="22">
        <v>15</v>
      </c>
      <c r="D148" s="22" t="s">
        <v>30</v>
      </c>
      <c r="E148" s="22">
        <v>1</v>
      </c>
      <c r="F148" s="22">
        <f t="shared" si="2"/>
        <v>15</v>
      </c>
    </row>
    <row r="149" spans="1:6" x14ac:dyDescent="0.25">
      <c r="A149" s="22" t="s">
        <v>187</v>
      </c>
      <c r="B149" s="22" t="s">
        <v>188</v>
      </c>
      <c r="C149" s="22">
        <v>3</v>
      </c>
      <c r="D149" s="22" t="s">
        <v>30</v>
      </c>
      <c r="E149" s="22">
        <v>1</v>
      </c>
      <c r="F149" s="22">
        <f t="shared" si="2"/>
        <v>3</v>
      </c>
    </row>
    <row r="150" spans="1:6" ht="30" x14ac:dyDescent="0.25">
      <c r="A150" s="22" t="s">
        <v>189</v>
      </c>
      <c r="B150" s="22" t="s">
        <v>190</v>
      </c>
      <c r="C150" s="22">
        <v>1</v>
      </c>
      <c r="D150" s="22" t="s">
        <v>191</v>
      </c>
      <c r="E150" s="22">
        <v>1</v>
      </c>
      <c r="F150" s="22">
        <f t="shared" si="2"/>
        <v>1</v>
      </c>
    </row>
    <row r="151" spans="1:6" x14ac:dyDescent="0.25">
      <c r="A151" s="22" t="s">
        <v>192</v>
      </c>
      <c r="B151" s="22" t="s">
        <v>193</v>
      </c>
      <c r="C151" s="22">
        <v>31</v>
      </c>
      <c r="D151" s="22" t="s">
        <v>30</v>
      </c>
      <c r="E151" s="22">
        <v>1</v>
      </c>
      <c r="F151" s="22">
        <f t="shared" si="2"/>
        <v>31</v>
      </c>
    </row>
    <row r="152" spans="1:6" x14ac:dyDescent="0.25">
      <c r="A152" s="22" t="s">
        <v>194</v>
      </c>
      <c r="B152" s="22" t="s">
        <v>195</v>
      </c>
      <c r="C152" s="22">
        <f>85+96+126+7</f>
        <v>314</v>
      </c>
      <c r="D152" s="22" t="s">
        <v>130</v>
      </c>
      <c r="E152" s="22">
        <v>265.00439999999998</v>
      </c>
      <c r="F152" s="22">
        <f t="shared" si="2"/>
        <v>83211.381599999993</v>
      </c>
    </row>
    <row r="153" spans="1:6" x14ac:dyDescent="0.25">
      <c r="A153" s="22" t="s">
        <v>196</v>
      </c>
      <c r="B153" s="22" t="s">
        <v>197</v>
      </c>
      <c r="C153" s="22">
        <v>186</v>
      </c>
      <c r="D153" s="22" t="s">
        <v>30</v>
      </c>
      <c r="E153" s="22">
        <v>89</v>
      </c>
      <c r="F153" s="22">
        <f t="shared" si="2"/>
        <v>16554</v>
      </c>
    </row>
    <row r="154" spans="1:6" x14ac:dyDescent="0.25">
      <c r="A154" s="22" t="s">
        <v>198</v>
      </c>
      <c r="B154" s="22" t="s">
        <v>199</v>
      </c>
      <c r="C154" s="22">
        <v>93</v>
      </c>
      <c r="D154" s="22" t="s">
        <v>30</v>
      </c>
      <c r="E154" s="22">
        <v>42</v>
      </c>
      <c r="F154" s="22">
        <f t="shared" si="2"/>
        <v>3906</v>
      </c>
    </row>
    <row r="155" spans="1:6" x14ac:dyDescent="0.25">
      <c r="A155" s="22" t="s">
        <v>2066</v>
      </c>
      <c r="B155" s="22" t="s">
        <v>2067</v>
      </c>
      <c r="C155" s="22">
        <f>(14*48)+7</f>
        <v>679</v>
      </c>
      <c r="D155" s="22" t="s">
        <v>30</v>
      </c>
      <c r="E155" s="22">
        <v>115.64</v>
      </c>
      <c r="F155" s="22">
        <f t="shared" si="2"/>
        <v>78519.56</v>
      </c>
    </row>
    <row r="156" spans="1:6" x14ac:dyDescent="0.25">
      <c r="A156" s="22" t="s">
        <v>203</v>
      </c>
      <c r="B156" s="22" t="s">
        <v>204</v>
      </c>
      <c r="C156" s="22">
        <v>510</v>
      </c>
      <c r="D156" s="22" t="s">
        <v>30</v>
      </c>
      <c r="E156" s="22">
        <v>1</v>
      </c>
      <c r="F156" s="22">
        <f t="shared" si="2"/>
        <v>510</v>
      </c>
    </row>
    <row r="157" spans="1:6" ht="30" x14ac:dyDescent="0.25">
      <c r="A157" s="22" t="s">
        <v>205</v>
      </c>
      <c r="B157" s="22" t="s">
        <v>206</v>
      </c>
      <c r="C157" s="22">
        <v>10</v>
      </c>
      <c r="D157" s="22" t="s">
        <v>30</v>
      </c>
      <c r="E157" s="22">
        <v>1</v>
      </c>
      <c r="F157" s="22">
        <f t="shared" si="2"/>
        <v>10</v>
      </c>
    </row>
    <row r="158" spans="1:6" x14ac:dyDescent="0.25">
      <c r="F158" s="24">
        <f>SUM(F112:F157)</f>
        <v>2459251.7326000007</v>
      </c>
    </row>
    <row r="161" spans="1:2" x14ac:dyDescent="0.25">
      <c r="A161" t="s">
        <v>2323</v>
      </c>
      <c r="B161" t="s">
        <v>2324</v>
      </c>
    </row>
  </sheetData>
  <mergeCells count="13">
    <mergeCell ref="A110:F110"/>
    <mergeCell ref="A52:F52"/>
    <mergeCell ref="A54:F54"/>
    <mergeCell ref="A106:F106"/>
    <mergeCell ref="A107:F107"/>
    <mergeCell ref="A108:F108"/>
    <mergeCell ref="A109:F109"/>
    <mergeCell ref="A2:F2"/>
    <mergeCell ref="A3:F3"/>
    <mergeCell ref="A4:F4"/>
    <mergeCell ref="A6:F6"/>
    <mergeCell ref="A50:F50"/>
    <mergeCell ref="A51:F51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8"/>
  <sheetViews>
    <sheetView view="pageLayout" topLeftCell="A406" zoomScaleNormal="100" workbookViewId="0">
      <selection activeCell="A380" sqref="A380:F380"/>
    </sheetView>
  </sheetViews>
  <sheetFormatPr baseColWidth="10" defaultRowHeight="15" x14ac:dyDescent="0.25"/>
  <cols>
    <col min="1" max="1" width="15.140625" style="2" customWidth="1"/>
    <col min="2" max="2" width="25.140625" style="2" customWidth="1"/>
    <col min="3" max="3" width="11.140625" style="2" customWidth="1"/>
    <col min="4" max="4" width="9.7109375" style="2" customWidth="1"/>
    <col min="5" max="5" width="11.140625" style="2" customWidth="1"/>
    <col min="6" max="6" width="17.140625" style="2" bestFit="1" customWidth="1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B5" s="18"/>
    </row>
    <row r="6" spans="1:6" ht="15.75" x14ac:dyDescent="0.25">
      <c r="A6" s="19" t="s">
        <v>209</v>
      </c>
      <c r="B6" s="19"/>
      <c r="C6" s="19"/>
      <c r="D6" s="19"/>
      <c r="E6" s="19"/>
      <c r="F6" s="19"/>
    </row>
    <row r="7" spans="1:6" ht="60" x14ac:dyDescent="0.25">
      <c r="A7" s="20" t="s">
        <v>23</v>
      </c>
      <c r="B7" s="20" t="s">
        <v>24</v>
      </c>
      <c r="C7" s="21" t="s">
        <v>127</v>
      </c>
      <c r="D7" s="20" t="s">
        <v>26</v>
      </c>
      <c r="E7" s="20" t="s">
        <v>27</v>
      </c>
      <c r="F7" s="20" t="s">
        <v>8</v>
      </c>
    </row>
    <row r="8" spans="1:6" ht="30" x14ac:dyDescent="0.25">
      <c r="A8" s="22" t="s">
        <v>210</v>
      </c>
      <c r="B8" s="22" t="s">
        <v>211</v>
      </c>
      <c r="C8" s="22">
        <v>16</v>
      </c>
      <c r="D8" s="22" t="s">
        <v>30</v>
      </c>
      <c r="E8" s="22">
        <v>6925.6913999999997</v>
      </c>
      <c r="F8" s="22">
        <f>C8*E8</f>
        <v>110811.0624</v>
      </c>
    </row>
    <row r="9" spans="1:6" ht="30" x14ac:dyDescent="0.25">
      <c r="A9" s="22" t="s">
        <v>212</v>
      </c>
      <c r="B9" s="22" t="s">
        <v>213</v>
      </c>
      <c r="C9" s="22">
        <v>19</v>
      </c>
      <c r="D9" s="22" t="s">
        <v>30</v>
      </c>
      <c r="E9" s="22">
        <v>312.7</v>
      </c>
      <c r="F9" s="22">
        <f t="shared" ref="F9:F72" si="0">C9*E9</f>
        <v>5941.3</v>
      </c>
    </row>
    <row r="10" spans="1:6" ht="30" x14ac:dyDescent="0.25">
      <c r="A10" s="22" t="s">
        <v>214</v>
      </c>
      <c r="B10" s="22" t="s">
        <v>215</v>
      </c>
      <c r="C10" s="22">
        <v>34</v>
      </c>
      <c r="D10" s="22" t="s">
        <v>30</v>
      </c>
      <c r="E10" s="22">
        <v>16.52</v>
      </c>
      <c r="F10" s="22">
        <f t="shared" si="0"/>
        <v>561.67999999999995</v>
      </c>
    </row>
    <row r="11" spans="1:6" x14ac:dyDescent="0.25">
      <c r="A11" s="22" t="s">
        <v>216</v>
      </c>
      <c r="B11" s="22" t="s">
        <v>217</v>
      </c>
      <c r="C11" s="22">
        <v>11</v>
      </c>
      <c r="D11" s="22" t="s">
        <v>30</v>
      </c>
      <c r="E11" s="22">
        <v>23897.064999999999</v>
      </c>
      <c r="F11" s="22">
        <f t="shared" si="0"/>
        <v>262867.71499999997</v>
      </c>
    </row>
    <row r="12" spans="1:6" ht="45" x14ac:dyDescent="0.25">
      <c r="A12" s="22" t="s">
        <v>218</v>
      </c>
      <c r="B12" s="22" t="s">
        <v>219</v>
      </c>
      <c r="C12" s="22">
        <v>452</v>
      </c>
      <c r="D12" s="22" t="s">
        <v>30</v>
      </c>
      <c r="E12" s="22">
        <v>23.19</v>
      </c>
      <c r="F12" s="22">
        <f t="shared" si="0"/>
        <v>10481.880000000001</v>
      </c>
    </row>
    <row r="13" spans="1:6" ht="45" x14ac:dyDescent="0.25">
      <c r="A13" s="22" t="s">
        <v>220</v>
      </c>
      <c r="B13" s="22" t="s">
        <v>221</v>
      </c>
      <c r="C13" s="22">
        <v>9709</v>
      </c>
      <c r="D13" s="22" t="s">
        <v>30</v>
      </c>
      <c r="E13" s="22">
        <v>13.01</v>
      </c>
      <c r="F13" s="22">
        <f t="shared" si="0"/>
        <v>126314.09</v>
      </c>
    </row>
    <row r="14" spans="1:6" ht="30" x14ac:dyDescent="0.25">
      <c r="A14" s="22" t="s">
        <v>222</v>
      </c>
      <c r="B14" s="22" t="s">
        <v>223</v>
      </c>
      <c r="C14" s="22">
        <v>4175</v>
      </c>
      <c r="D14" s="22" t="s">
        <v>30</v>
      </c>
      <c r="E14" s="22">
        <v>43</v>
      </c>
      <c r="F14" s="22">
        <f t="shared" si="0"/>
        <v>179525</v>
      </c>
    </row>
    <row r="15" spans="1:6" x14ac:dyDescent="0.25">
      <c r="A15" s="22" t="s">
        <v>224</v>
      </c>
      <c r="B15" s="22" t="s">
        <v>225</v>
      </c>
      <c r="C15" s="22">
        <v>34</v>
      </c>
      <c r="D15" s="22" t="s">
        <v>30</v>
      </c>
      <c r="E15" s="22">
        <v>26</v>
      </c>
      <c r="F15" s="22">
        <f t="shared" si="0"/>
        <v>884</v>
      </c>
    </row>
    <row r="16" spans="1:6" ht="30" x14ac:dyDescent="0.25">
      <c r="A16" s="22" t="s">
        <v>226</v>
      </c>
      <c r="B16" s="22" t="s">
        <v>227</v>
      </c>
      <c r="C16" s="22">
        <v>12</v>
      </c>
      <c r="D16" s="22" t="s">
        <v>30</v>
      </c>
      <c r="E16" s="22">
        <v>289.10000000000002</v>
      </c>
      <c r="F16" s="22">
        <f t="shared" si="0"/>
        <v>3469.2000000000003</v>
      </c>
    </row>
    <row r="17" spans="1:6" x14ac:dyDescent="0.25">
      <c r="A17" s="22" t="s">
        <v>228</v>
      </c>
      <c r="B17" s="22" t="s">
        <v>229</v>
      </c>
      <c r="C17" s="22">
        <v>117</v>
      </c>
      <c r="D17" s="22" t="s">
        <v>30</v>
      </c>
      <c r="E17" s="22">
        <v>295</v>
      </c>
      <c r="F17" s="22">
        <f t="shared" si="0"/>
        <v>34515</v>
      </c>
    </row>
    <row r="18" spans="1:6" x14ac:dyDescent="0.25">
      <c r="A18" s="22" t="s">
        <v>230</v>
      </c>
      <c r="B18" s="22" t="s">
        <v>231</v>
      </c>
      <c r="C18" s="22">
        <v>9</v>
      </c>
      <c r="D18" s="22" t="s">
        <v>30</v>
      </c>
      <c r="E18" s="22">
        <v>295</v>
      </c>
      <c r="F18" s="22">
        <f t="shared" si="0"/>
        <v>2655</v>
      </c>
    </row>
    <row r="19" spans="1:6" x14ac:dyDescent="0.25">
      <c r="A19" s="22" t="s">
        <v>232</v>
      </c>
      <c r="B19" s="22" t="s">
        <v>233</v>
      </c>
      <c r="C19" s="22">
        <v>13</v>
      </c>
      <c r="D19" s="22" t="s">
        <v>30</v>
      </c>
      <c r="E19" s="22">
        <v>295</v>
      </c>
      <c r="F19" s="22">
        <f t="shared" si="0"/>
        <v>3835</v>
      </c>
    </row>
    <row r="20" spans="1:6" x14ac:dyDescent="0.25">
      <c r="A20" s="22" t="s">
        <v>234</v>
      </c>
      <c r="B20" s="22" t="s">
        <v>235</v>
      </c>
      <c r="C20" s="22">
        <v>117</v>
      </c>
      <c r="D20" s="22" t="s">
        <v>30</v>
      </c>
      <c r="E20" s="22">
        <v>295</v>
      </c>
      <c r="F20" s="22">
        <f t="shared" si="0"/>
        <v>34515</v>
      </c>
    </row>
    <row r="21" spans="1:6" x14ac:dyDescent="0.25">
      <c r="A21" s="22" t="s">
        <v>236</v>
      </c>
      <c r="B21" s="22" t="s">
        <v>237</v>
      </c>
      <c r="C21" s="22">
        <v>56</v>
      </c>
      <c r="D21" s="22" t="s">
        <v>30</v>
      </c>
      <c r="E21" s="22">
        <v>295</v>
      </c>
      <c r="F21" s="22">
        <f t="shared" si="0"/>
        <v>16520</v>
      </c>
    </row>
    <row r="22" spans="1:6" x14ac:dyDescent="0.25">
      <c r="A22" s="22" t="s">
        <v>238</v>
      </c>
      <c r="B22" s="22" t="s">
        <v>239</v>
      </c>
      <c r="C22" s="22">
        <v>498</v>
      </c>
      <c r="D22" s="22" t="s">
        <v>30</v>
      </c>
      <c r="E22" s="22">
        <v>100.3</v>
      </c>
      <c r="F22" s="22">
        <f t="shared" si="0"/>
        <v>49949.4</v>
      </c>
    </row>
    <row r="23" spans="1:6" x14ac:dyDescent="0.25">
      <c r="A23" s="22" t="s">
        <v>240</v>
      </c>
      <c r="B23" s="22" t="s">
        <v>241</v>
      </c>
      <c r="C23" s="22">
        <v>76</v>
      </c>
      <c r="D23" s="22" t="s">
        <v>30</v>
      </c>
      <c r="E23" s="22">
        <v>84.6</v>
      </c>
      <c r="F23" s="22">
        <f t="shared" si="0"/>
        <v>6429.5999999999995</v>
      </c>
    </row>
    <row r="24" spans="1:6" x14ac:dyDescent="0.25">
      <c r="A24" s="22" t="s">
        <v>242</v>
      </c>
      <c r="B24" s="22" t="s">
        <v>243</v>
      </c>
      <c r="C24" s="22">
        <v>483</v>
      </c>
      <c r="D24" s="22" t="s">
        <v>30</v>
      </c>
      <c r="E24" s="22">
        <v>132.16</v>
      </c>
      <c r="F24" s="22">
        <f t="shared" si="0"/>
        <v>63833.279999999999</v>
      </c>
    </row>
    <row r="25" spans="1:6" x14ac:dyDescent="0.25">
      <c r="A25" s="22" t="s">
        <v>244</v>
      </c>
      <c r="B25" s="22" t="s">
        <v>245</v>
      </c>
      <c r="C25" s="22">
        <v>152</v>
      </c>
      <c r="D25" s="22" t="s">
        <v>30</v>
      </c>
      <c r="E25" s="22">
        <v>182.9</v>
      </c>
      <c r="F25" s="22">
        <f t="shared" si="0"/>
        <v>27800.799999999999</v>
      </c>
    </row>
    <row r="26" spans="1:6" ht="30" x14ac:dyDescent="0.25">
      <c r="A26" s="22" t="s">
        <v>246</v>
      </c>
      <c r="B26" s="22" t="s">
        <v>247</v>
      </c>
      <c r="C26" s="22">
        <v>1</v>
      </c>
      <c r="D26" s="22" t="s">
        <v>30</v>
      </c>
      <c r="E26" s="22">
        <v>1416</v>
      </c>
      <c r="F26" s="22">
        <f t="shared" si="0"/>
        <v>1416</v>
      </c>
    </row>
    <row r="27" spans="1:6" ht="30" x14ac:dyDescent="0.25">
      <c r="A27" s="22" t="s">
        <v>248</v>
      </c>
      <c r="B27" s="22" t="s">
        <v>249</v>
      </c>
      <c r="C27" s="22">
        <v>19</v>
      </c>
      <c r="D27" s="22" t="s">
        <v>30</v>
      </c>
      <c r="E27" s="22">
        <v>531</v>
      </c>
      <c r="F27" s="22">
        <f t="shared" si="0"/>
        <v>10089</v>
      </c>
    </row>
    <row r="28" spans="1:6" x14ac:dyDescent="0.25">
      <c r="A28" s="22" t="s">
        <v>250</v>
      </c>
      <c r="B28" s="22" t="s">
        <v>251</v>
      </c>
      <c r="C28" s="22">
        <v>5211</v>
      </c>
      <c r="D28" s="22" t="s">
        <v>30</v>
      </c>
      <c r="E28" s="22">
        <v>30.68</v>
      </c>
      <c r="F28" s="22">
        <f t="shared" si="0"/>
        <v>159873.48000000001</v>
      </c>
    </row>
    <row r="29" spans="1:6" x14ac:dyDescent="0.25">
      <c r="A29" s="22" t="s">
        <v>252</v>
      </c>
      <c r="B29" s="22" t="s">
        <v>253</v>
      </c>
      <c r="C29" s="22">
        <v>4</v>
      </c>
      <c r="D29" s="22" t="s">
        <v>30</v>
      </c>
      <c r="E29" s="22">
        <v>50</v>
      </c>
      <c r="F29" s="22">
        <f t="shared" si="0"/>
        <v>200</v>
      </c>
    </row>
    <row r="30" spans="1:6" x14ac:dyDescent="0.25">
      <c r="A30" s="22" t="s">
        <v>254</v>
      </c>
      <c r="B30" s="22" t="s">
        <v>255</v>
      </c>
      <c r="C30" s="22">
        <v>1</v>
      </c>
      <c r="D30" s="22" t="s">
        <v>30</v>
      </c>
      <c r="E30" s="22">
        <v>750</v>
      </c>
      <c r="F30" s="22">
        <f t="shared" si="0"/>
        <v>750</v>
      </c>
    </row>
    <row r="31" spans="1:6" x14ac:dyDescent="0.25">
      <c r="A31" s="22" t="s">
        <v>256</v>
      </c>
      <c r="B31" s="22" t="s">
        <v>257</v>
      </c>
      <c r="C31" s="22">
        <v>4</v>
      </c>
      <c r="D31" s="22" t="s">
        <v>30</v>
      </c>
      <c r="E31" s="22">
        <v>50</v>
      </c>
      <c r="F31" s="22">
        <f t="shared" si="0"/>
        <v>200</v>
      </c>
    </row>
    <row r="32" spans="1:6" x14ac:dyDescent="0.25">
      <c r="A32" s="22" t="s">
        <v>258</v>
      </c>
      <c r="B32" s="22" t="s">
        <v>259</v>
      </c>
      <c r="C32" s="22">
        <v>303</v>
      </c>
      <c r="D32" s="22" t="s">
        <v>30</v>
      </c>
      <c r="E32" s="22">
        <v>15</v>
      </c>
      <c r="F32" s="22">
        <f t="shared" si="0"/>
        <v>4545</v>
      </c>
    </row>
    <row r="33" spans="1:6" x14ac:dyDescent="0.25">
      <c r="A33" s="22" t="s">
        <v>260</v>
      </c>
      <c r="B33" s="22" t="s">
        <v>261</v>
      </c>
      <c r="C33" s="22">
        <v>257</v>
      </c>
      <c r="D33" s="22" t="s">
        <v>30</v>
      </c>
      <c r="E33" s="22">
        <v>22.59</v>
      </c>
      <c r="F33" s="22">
        <f t="shared" si="0"/>
        <v>5805.63</v>
      </c>
    </row>
    <row r="34" spans="1:6" ht="30" x14ac:dyDescent="0.25">
      <c r="A34" s="22" t="s">
        <v>262</v>
      </c>
      <c r="B34" s="22" t="s">
        <v>263</v>
      </c>
      <c r="C34" s="22">
        <v>143</v>
      </c>
      <c r="D34" s="22" t="s">
        <v>30</v>
      </c>
      <c r="E34" s="22">
        <v>20.440000000000001</v>
      </c>
      <c r="F34" s="22">
        <f t="shared" si="0"/>
        <v>2922.92</v>
      </c>
    </row>
    <row r="35" spans="1:6" ht="30" x14ac:dyDescent="0.25">
      <c r="A35" s="22" t="s">
        <v>264</v>
      </c>
      <c r="B35" s="22" t="s">
        <v>265</v>
      </c>
      <c r="C35" s="22">
        <v>127</v>
      </c>
      <c r="D35" s="22" t="s">
        <v>30</v>
      </c>
      <c r="E35" s="22">
        <v>41.3</v>
      </c>
      <c r="F35" s="22">
        <f t="shared" si="0"/>
        <v>5245.0999999999995</v>
      </c>
    </row>
    <row r="36" spans="1:6" ht="30" x14ac:dyDescent="0.25">
      <c r="A36" s="22" t="s">
        <v>266</v>
      </c>
      <c r="B36" s="22" t="s">
        <v>267</v>
      </c>
      <c r="C36" s="22">
        <v>212</v>
      </c>
      <c r="D36" s="22" t="s">
        <v>30</v>
      </c>
      <c r="E36" s="22">
        <v>64.900000000000006</v>
      </c>
      <c r="F36" s="22">
        <f t="shared" si="0"/>
        <v>13758.800000000001</v>
      </c>
    </row>
    <row r="37" spans="1:6" ht="30" x14ac:dyDescent="0.25">
      <c r="A37" s="22" t="s">
        <v>268</v>
      </c>
      <c r="B37" s="22" t="s">
        <v>269</v>
      </c>
      <c r="C37" s="22">
        <v>76</v>
      </c>
      <c r="D37" s="22" t="s">
        <v>30</v>
      </c>
      <c r="E37" s="22">
        <v>53.1</v>
      </c>
      <c r="F37" s="22">
        <f t="shared" si="0"/>
        <v>4035.6</v>
      </c>
    </row>
    <row r="38" spans="1:6" ht="30" x14ac:dyDescent="0.25">
      <c r="A38" s="22" t="s">
        <v>270</v>
      </c>
      <c r="B38" s="22" t="s">
        <v>271</v>
      </c>
      <c r="C38" s="22">
        <v>50</v>
      </c>
      <c r="D38" s="22" t="s">
        <v>30</v>
      </c>
      <c r="E38" s="22">
        <v>166.38</v>
      </c>
      <c r="F38" s="22">
        <f t="shared" si="0"/>
        <v>8319</v>
      </c>
    </row>
    <row r="39" spans="1:6" x14ac:dyDescent="0.25">
      <c r="A39" s="22" t="s">
        <v>272</v>
      </c>
      <c r="B39" s="22" t="s">
        <v>273</v>
      </c>
      <c r="C39" s="22">
        <v>11</v>
      </c>
      <c r="D39" s="22" t="s">
        <v>30</v>
      </c>
      <c r="E39" s="22">
        <v>215</v>
      </c>
      <c r="F39" s="22">
        <f t="shared" si="0"/>
        <v>2365</v>
      </c>
    </row>
    <row r="40" spans="1:6" ht="30" x14ac:dyDescent="0.25">
      <c r="A40" s="22" t="s">
        <v>274</v>
      </c>
      <c r="B40" s="22" t="s">
        <v>275</v>
      </c>
      <c r="C40" s="22">
        <v>42</v>
      </c>
      <c r="D40" s="22" t="s">
        <v>30</v>
      </c>
      <c r="E40" s="22">
        <v>93</v>
      </c>
      <c r="F40" s="22">
        <f t="shared" si="0"/>
        <v>3906</v>
      </c>
    </row>
    <row r="41" spans="1:6" ht="30" x14ac:dyDescent="0.25">
      <c r="A41" s="22" t="s">
        <v>276</v>
      </c>
      <c r="B41" s="22" t="s">
        <v>277</v>
      </c>
      <c r="C41" s="22">
        <v>38</v>
      </c>
      <c r="D41" s="22" t="s">
        <v>30</v>
      </c>
      <c r="E41" s="22">
        <v>23.6</v>
      </c>
      <c r="F41" s="22">
        <f t="shared" si="0"/>
        <v>896.80000000000007</v>
      </c>
    </row>
    <row r="42" spans="1:6" x14ac:dyDescent="0.25">
      <c r="A42" s="22" t="s">
        <v>278</v>
      </c>
      <c r="B42" s="22" t="s">
        <v>279</v>
      </c>
      <c r="C42" s="22">
        <v>8</v>
      </c>
      <c r="D42" s="22" t="s">
        <v>30</v>
      </c>
      <c r="E42" s="22">
        <v>6395.6</v>
      </c>
      <c r="F42" s="22">
        <f t="shared" si="0"/>
        <v>51164.800000000003</v>
      </c>
    </row>
    <row r="43" spans="1:6" ht="30" x14ac:dyDescent="0.25">
      <c r="A43" s="22" t="s">
        <v>280</v>
      </c>
      <c r="B43" s="22" t="s">
        <v>281</v>
      </c>
      <c r="C43" s="22">
        <v>1342</v>
      </c>
      <c r="D43" s="22" t="s">
        <v>30</v>
      </c>
      <c r="E43" s="22">
        <v>3.4220000000000002</v>
      </c>
      <c r="F43" s="22">
        <f t="shared" si="0"/>
        <v>4592.3240000000005</v>
      </c>
    </row>
    <row r="44" spans="1:6" ht="30" x14ac:dyDescent="0.25">
      <c r="A44" s="22" t="s">
        <v>282</v>
      </c>
      <c r="B44" s="22" t="s">
        <v>283</v>
      </c>
      <c r="C44" s="22">
        <v>500</v>
      </c>
      <c r="D44" s="22" t="s">
        <v>30</v>
      </c>
      <c r="E44" s="22">
        <v>4.72</v>
      </c>
      <c r="F44" s="22">
        <f t="shared" si="0"/>
        <v>2360</v>
      </c>
    </row>
    <row r="45" spans="1:6" ht="30" x14ac:dyDescent="0.25">
      <c r="A45" s="22" t="s">
        <v>284</v>
      </c>
      <c r="B45" s="22" t="s">
        <v>285</v>
      </c>
      <c r="C45" s="22">
        <v>2028</v>
      </c>
      <c r="D45" s="22" t="s">
        <v>30</v>
      </c>
      <c r="E45" s="22">
        <v>2.36</v>
      </c>
      <c r="F45" s="22">
        <f t="shared" si="0"/>
        <v>4786.08</v>
      </c>
    </row>
    <row r="46" spans="1:6" ht="30" x14ac:dyDescent="0.25">
      <c r="A46" s="22" t="s">
        <v>286</v>
      </c>
      <c r="B46" s="22" t="s">
        <v>287</v>
      </c>
      <c r="C46" s="22">
        <v>306</v>
      </c>
      <c r="D46" s="22" t="s">
        <v>288</v>
      </c>
      <c r="E46" s="22">
        <v>34.22</v>
      </c>
      <c r="F46" s="22">
        <f t="shared" si="0"/>
        <v>10471.32</v>
      </c>
    </row>
    <row r="47" spans="1:6" ht="30" x14ac:dyDescent="0.25">
      <c r="A47" s="22" t="s">
        <v>289</v>
      </c>
      <c r="B47" s="22" t="s">
        <v>290</v>
      </c>
      <c r="C47" s="22">
        <v>387</v>
      </c>
      <c r="D47" s="22" t="s">
        <v>30</v>
      </c>
      <c r="E47" s="22">
        <v>20.059999999999999</v>
      </c>
      <c r="F47" s="22">
        <f t="shared" si="0"/>
        <v>7763.2199999999993</v>
      </c>
    </row>
    <row r="48" spans="1:6" x14ac:dyDescent="0.25">
      <c r="A48" s="22" t="s">
        <v>291</v>
      </c>
      <c r="B48" s="22" t="s">
        <v>292</v>
      </c>
      <c r="C48" s="22">
        <v>181</v>
      </c>
      <c r="D48" s="22" t="s">
        <v>30</v>
      </c>
      <c r="E48" s="22">
        <v>38.94</v>
      </c>
      <c r="F48" s="22">
        <f t="shared" si="0"/>
        <v>7048.1399999999994</v>
      </c>
    </row>
    <row r="49" spans="1:6" x14ac:dyDescent="0.25">
      <c r="A49" s="22" t="s">
        <v>293</v>
      </c>
      <c r="B49" s="22" t="s">
        <v>294</v>
      </c>
      <c r="C49" s="22">
        <v>418</v>
      </c>
      <c r="D49" s="22" t="s">
        <v>30</v>
      </c>
      <c r="E49" s="22">
        <v>1</v>
      </c>
      <c r="F49" s="22">
        <f t="shared" si="0"/>
        <v>418</v>
      </c>
    </row>
    <row r="50" spans="1:6" ht="30" x14ac:dyDescent="0.25">
      <c r="A50" s="22" t="s">
        <v>295</v>
      </c>
      <c r="B50" s="22" t="s">
        <v>296</v>
      </c>
      <c r="C50" s="22">
        <v>31</v>
      </c>
      <c r="D50" s="22" t="s">
        <v>30</v>
      </c>
      <c r="E50" s="22">
        <v>378</v>
      </c>
      <c r="F50" s="22">
        <f t="shared" si="0"/>
        <v>11718</v>
      </c>
    </row>
    <row r="51" spans="1:6" ht="30" x14ac:dyDescent="0.25">
      <c r="A51" s="22" t="s">
        <v>297</v>
      </c>
      <c r="B51" s="22" t="s">
        <v>298</v>
      </c>
      <c r="C51" s="22">
        <v>437</v>
      </c>
      <c r="D51" s="22" t="s">
        <v>30</v>
      </c>
      <c r="E51" s="22">
        <v>109</v>
      </c>
      <c r="F51" s="22">
        <f t="shared" si="0"/>
        <v>47633</v>
      </c>
    </row>
    <row r="52" spans="1:6" ht="30" x14ac:dyDescent="0.25">
      <c r="A52" s="22" t="s">
        <v>299</v>
      </c>
      <c r="B52" s="22" t="s">
        <v>300</v>
      </c>
      <c r="C52" s="22">
        <v>2760</v>
      </c>
      <c r="D52" s="22" t="s">
        <v>30</v>
      </c>
      <c r="E52" s="22">
        <v>354</v>
      </c>
      <c r="F52" s="22">
        <f t="shared" si="0"/>
        <v>977040</v>
      </c>
    </row>
    <row r="53" spans="1:6" x14ac:dyDescent="0.25">
      <c r="A53" s="22" t="s">
        <v>301</v>
      </c>
      <c r="B53" s="22" t="s">
        <v>302</v>
      </c>
      <c r="C53" s="22">
        <v>10</v>
      </c>
      <c r="D53" s="22" t="s">
        <v>30</v>
      </c>
      <c r="E53" s="22">
        <v>7500</v>
      </c>
      <c r="F53" s="22">
        <f t="shared" si="0"/>
        <v>75000</v>
      </c>
    </row>
    <row r="54" spans="1:6" ht="30" x14ac:dyDescent="0.25">
      <c r="A54" s="22" t="s">
        <v>303</v>
      </c>
      <c r="B54" s="22" t="s">
        <v>304</v>
      </c>
      <c r="C54" s="22">
        <v>13</v>
      </c>
      <c r="D54" s="22" t="s">
        <v>30</v>
      </c>
      <c r="E54" s="22">
        <v>35.4</v>
      </c>
      <c r="F54" s="22">
        <f t="shared" si="0"/>
        <v>460.2</v>
      </c>
    </row>
    <row r="55" spans="1:6" x14ac:dyDescent="0.25">
      <c r="A55" s="22" t="s">
        <v>305</v>
      </c>
      <c r="B55" s="22" t="s">
        <v>306</v>
      </c>
      <c r="C55" s="22">
        <v>3</v>
      </c>
      <c r="D55" s="22" t="s">
        <v>30</v>
      </c>
      <c r="E55" s="22">
        <v>6016.3951999999999</v>
      </c>
      <c r="F55" s="22">
        <f t="shared" si="0"/>
        <v>18049.185600000001</v>
      </c>
    </row>
    <row r="56" spans="1:6" x14ac:dyDescent="0.25">
      <c r="A56" s="22" t="s">
        <v>307</v>
      </c>
      <c r="B56" s="22" t="s">
        <v>308</v>
      </c>
      <c r="C56" s="22">
        <v>4</v>
      </c>
      <c r="D56" s="22" t="s">
        <v>30</v>
      </c>
      <c r="E56" s="22">
        <v>16646.1302</v>
      </c>
      <c r="F56" s="22">
        <f t="shared" si="0"/>
        <v>66584.520799999998</v>
      </c>
    </row>
    <row r="57" spans="1:6" x14ac:dyDescent="0.25">
      <c r="A57" s="22" t="s">
        <v>309</v>
      </c>
      <c r="B57" s="22" t="s">
        <v>310</v>
      </c>
      <c r="C57" s="22">
        <v>5</v>
      </c>
      <c r="D57" s="22" t="s">
        <v>30</v>
      </c>
      <c r="E57" s="22">
        <v>16646.1302</v>
      </c>
      <c r="F57" s="22">
        <f t="shared" si="0"/>
        <v>83230.650999999998</v>
      </c>
    </row>
    <row r="58" spans="1:6" x14ac:dyDescent="0.25">
      <c r="A58" s="22" t="s">
        <v>311</v>
      </c>
      <c r="B58" s="22" t="s">
        <v>312</v>
      </c>
      <c r="C58" s="22">
        <v>5</v>
      </c>
      <c r="D58" s="22" t="s">
        <v>30</v>
      </c>
      <c r="E58" s="22">
        <v>16646.236400000002</v>
      </c>
      <c r="F58" s="22">
        <f t="shared" si="0"/>
        <v>83231.182000000001</v>
      </c>
    </row>
    <row r="59" spans="1:6" ht="30" x14ac:dyDescent="0.25">
      <c r="A59" s="22" t="s">
        <v>313</v>
      </c>
      <c r="B59" s="22" t="s">
        <v>314</v>
      </c>
      <c r="C59" s="22">
        <v>54</v>
      </c>
      <c r="D59" s="22" t="s">
        <v>30</v>
      </c>
      <c r="E59" s="22">
        <v>17</v>
      </c>
      <c r="F59" s="22">
        <f t="shared" si="0"/>
        <v>918</v>
      </c>
    </row>
    <row r="60" spans="1:6" x14ac:dyDescent="0.25">
      <c r="A60" s="22" t="s">
        <v>315</v>
      </c>
      <c r="B60" s="22" t="s">
        <v>316</v>
      </c>
      <c r="C60" s="22">
        <v>183</v>
      </c>
      <c r="D60" s="22" t="s">
        <v>30</v>
      </c>
      <c r="E60" s="22">
        <v>90.86</v>
      </c>
      <c r="F60" s="22">
        <f t="shared" si="0"/>
        <v>16627.38</v>
      </c>
    </row>
    <row r="61" spans="1:6" x14ac:dyDescent="0.25">
      <c r="A61" s="22" t="s">
        <v>317</v>
      </c>
      <c r="B61" s="22" t="s">
        <v>318</v>
      </c>
      <c r="C61" s="22">
        <v>150</v>
      </c>
      <c r="D61" s="22" t="s">
        <v>30</v>
      </c>
      <c r="E61" s="22">
        <v>12.39</v>
      </c>
      <c r="F61" s="22">
        <f t="shared" si="0"/>
        <v>1858.5</v>
      </c>
    </row>
    <row r="62" spans="1:6" x14ac:dyDescent="0.25">
      <c r="A62" s="22" t="s">
        <v>319</v>
      </c>
      <c r="B62" s="22" t="s">
        <v>320</v>
      </c>
      <c r="C62" s="22">
        <v>200</v>
      </c>
      <c r="D62" s="22" t="s">
        <v>30</v>
      </c>
      <c r="E62" s="22">
        <v>2.4500000000000002</v>
      </c>
      <c r="F62" s="22">
        <f t="shared" si="0"/>
        <v>490.00000000000006</v>
      </c>
    </row>
    <row r="63" spans="1:6" x14ac:dyDescent="0.25">
      <c r="A63" s="22" t="s">
        <v>321</v>
      </c>
      <c r="B63" s="22" t="s">
        <v>322</v>
      </c>
      <c r="C63" s="22">
        <v>200</v>
      </c>
      <c r="D63" s="22" t="s">
        <v>30</v>
      </c>
      <c r="E63" s="22">
        <v>4.1500000000000004</v>
      </c>
      <c r="F63" s="22">
        <f t="shared" si="0"/>
        <v>830.00000000000011</v>
      </c>
    </row>
    <row r="64" spans="1:6" x14ac:dyDescent="0.25">
      <c r="A64" s="22" t="s">
        <v>323</v>
      </c>
      <c r="B64" s="22" t="s">
        <v>324</v>
      </c>
      <c r="C64" s="22">
        <v>200</v>
      </c>
      <c r="D64" s="22" t="s">
        <v>30</v>
      </c>
      <c r="E64" s="22">
        <v>4.1500000000000004</v>
      </c>
      <c r="F64" s="22">
        <f t="shared" si="0"/>
        <v>830.00000000000011</v>
      </c>
    </row>
    <row r="65" spans="1:6" x14ac:dyDescent="0.25">
      <c r="A65" s="22" t="s">
        <v>325</v>
      </c>
      <c r="B65" s="22" t="s">
        <v>326</v>
      </c>
      <c r="C65" s="22">
        <v>250</v>
      </c>
      <c r="D65" s="22" t="s">
        <v>30</v>
      </c>
      <c r="E65" s="22">
        <v>4.1500000000000004</v>
      </c>
      <c r="F65" s="22">
        <f t="shared" si="0"/>
        <v>1037.5</v>
      </c>
    </row>
    <row r="66" spans="1:6" ht="30" x14ac:dyDescent="0.25">
      <c r="A66" s="22" t="s">
        <v>327</v>
      </c>
      <c r="B66" s="22" t="s">
        <v>328</v>
      </c>
      <c r="C66" s="22">
        <v>105</v>
      </c>
      <c r="D66" s="22" t="s">
        <v>30</v>
      </c>
      <c r="E66" s="22">
        <v>25.96</v>
      </c>
      <c r="F66" s="22">
        <f t="shared" si="0"/>
        <v>2725.8</v>
      </c>
    </row>
    <row r="67" spans="1:6" x14ac:dyDescent="0.25">
      <c r="A67" s="22" t="s">
        <v>329</v>
      </c>
      <c r="B67" s="22" t="s">
        <v>330</v>
      </c>
      <c r="C67" s="22">
        <v>163</v>
      </c>
      <c r="D67" s="22" t="s">
        <v>30</v>
      </c>
      <c r="E67" s="22">
        <v>14.5</v>
      </c>
      <c r="F67" s="22">
        <f t="shared" si="0"/>
        <v>2363.5</v>
      </c>
    </row>
    <row r="68" spans="1:6" x14ac:dyDescent="0.25">
      <c r="A68" s="22" t="s">
        <v>331</v>
      </c>
      <c r="B68" s="22" t="s">
        <v>332</v>
      </c>
      <c r="C68" s="22">
        <v>410</v>
      </c>
      <c r="D68" s="22" t="s">
        <v>30</v>
      </c>
      <c r="E68" s="22">
        <v>14.5</v>
      </c>
      <c r="F68" s="22">
        <f t="shared" si="0"/>
        <v>5945</v>
      </c>
    </row>
    <row r="69" spans="1:6" x14ac:dyDescent="0.25">
      <c r="A69" s="22" t="s">
        <v>333</v>
      </c>
      <c r="B69" s="22" t="s">
        <v>334</v>
      </c>
      <c r="C69" s="22">
        <v>600</v>
      </c>
      <c r="D69" s="22" t="s">
        <v>30</v>
      </c>
      <c r="E69" s="22">
        <v>29.5</v>
      </c>
      <c r="F69" s="22">
        <f t="shared" si="0"/>
        <v>17700</v>
      </c>
    </row>
    <row r="70" spans="1:6" x14ac:dyDescent="0.25">
      <c r="A70" s="22" t="s">
        <v>335</v>
      </c>
      <c r="B70" s="22" t="s">
        <v>336</v>
      </c>
      <c r="C70" s="22">
        <v>96</v>
      </c>
      <c r="D70" s="22" t="s">
        <v>30</v>
      </c>
      <c r="E70" s="22">
        <v>36.340000000000003</v>
      </c>
      <c r="F70" s="22">
        <f t="shared" si="0"/>
        <v>3488.6400000000003</v>
      </c>
    </row>
    <row r="71" spans="1:6" x14ac:dyDescent="0.25">
      <c r="A71" s="22" t="s">
        <v>337</v>
      </c>
      <c r="B71" s="22" t="s">
        <v>338</v>
      </c>
      <c r="C71" s="22">
        <v>1399</v>
      </c>
      <c r="D71" s="22" t="s">
        <v>30</v>
      </c>
      <c r="E71" s="22">
        <v>4.8</v>
      </c>
      <c r="F71" s="22">
        <f t="shared" si="0"/>
        <v>6715.2</v>
      </c>
    </row>
    <row r="72" spans="1:6" x14ac:dyDescent="0.25">
      <c r="A72" s="22" t="s">
        <v>339</v>
      </c>
      <c r="B72" s="22" t="s">
        <v>340</v>
      </c>
      <c r="C72" s="22">
        <v>20</v>
      </c>
      <c r="D72" s="22" t="s">
        <v>30</v>
      </c>
      <c r="E72" s="22">
        <v>40</v>
      </c>
      <c r="F72" s="22">
        <f t="shared" si="0"/>
        <v>800</v>
      </c>
    </row>
    <row r="73" spans="1:6" x14ac:dyDescent="0.25">
      <c r="A73" s="22" t="s">
        <v>341</v>
      </c>
      <c r="B73" s="22" t="s">
        <v>342</v>
      </c>
      <c r="C73" s="22">
        <v>94</v>
      </c>
      <c r="D73" s="22" t="s">
        <v>30</v>
      </c>
      <c r="E73" s="22">
        <v>365.99</v>
      </c>
      <c r="F73" s="22">
        <f t="shared" ref="F73:F136" si="1">C73*E73</f>
        <v>34403.06</v>
      </c>
    </row>
    <row r="74" spans="1:6" ht="30" x14ac:dyDescent="0.25">
      <c r="A74" s="22" t="s">
        <v>343</v>
      </c>
      <c r="B74" s="22" t="s">
        <v>344</v>
      </c>
      <c r="C74" s="22">
        <v>600</v>
      </c>
      <c r="D74" s="22" t="s">
        <v>30</v>
      </c>
      <c r="E74" s="22">
        <v>127.44</v>
      </c>
      <c r="F74" s="22">
        <f t="shared" si="1"/>
        <v>76464</v>
      </c>
    </row>
    <row r="75" spans="1:6" ht="30" x14ac:dyDescent="0.25">
      <c r="A75" s="22" t="s">
        <v>345</v>
      </c>
      <c r="B75" s="22" t="s">
        <v>346</v>
      </c>
      <c r="C75" s="22">
        <v>34</v>
      </c>
      <c r="D75" s="22" t="s">
        <v>30</v>
      </c>
      <c r="E75" s="22">
        <v>127.44</v>
      </c>
      <c r="F75" s="22">
        <f t="shared" si="1"/>
        <v>4332.96</v>
      </c>
    </row>
    <row r="76" spans="1:6" ht="30" x14ac:dyDescent="0.25">
      <c r="A76" s="22" t="s">
        <v>347</v>
      </c>
      <c r="B76" s="22" t="s">
        <v>348</v>
      </c>
      <c r="C76" s="22">
        <v>284</v>
      </c>
      <c r="D76" s="22" t="s">
        <v>30</v>
      </c>
      <c r="E76" s="22">
        <v>127.44</v>
      </c>
      <c r="F76" s="22">
        <f t="shared" si="1"/>
        <v>36192.959999999999</v>
      </c>
    </row>
    <row r="77" spans="1:6" ht="30" x14ac:dyDescent="0.25">
      <c r="A77" s="22" t="s">
        <v>349</v>
      </c>
      <c r="B77" s="22" t="s">
        <v>350</v>
      </c>
      <c r="C77" s="22">
        <v>350</v>
      </c>
      <c r="D77" s="22" t="s">
        <v>30</v>
      </c>
      <c r="E77" s="22">
        <v>53.1</v>
      </c>
      <c r="F77" s="22">
        <f t="shared" si="1"/>
        <v>18585</v>
      </c>
    </row>
    <row r="78" spans="1:6" x14ac:dyDescent="0.25">
      <c r="A78" s="22" t="s">
        <v>351</v>
      </c>
      <c r="B78" s="22" t="s">
        <v>352</v>
      </c>
      <c r="C78" s="22">
        <v>22</v>
      </c>
      <c r="D78" s="22" t="s">
        <v>30</v>
      </c>
      <c r="E78" s="22">
        <v>454</v>
      </c>
      <c r="F78" s="22">
        <f t="shared" si="1"/>
        <v>9988</v>
      </c>
    </row>
    <row r="79" spans="1:6" x14ac:dyDescent="0.25">
      <c r="A79" s="22" t="s">
        <v>353</v>
      </c>
      <c r="B79" s="22" t="s">
        <v>354</v>
      </c>
      <c r="C79" s="22">
        <v>237</v>
      </c>
      <c r="D79" s="22" t="s">
        <v>30</v>
      </c>
      <c r="E79" s="22">
        <v>289.10000000000002</v>
      </c>
      <c r="F79" s="22">
        <f t="shared" si="1"/>
        <v>68516.700000000012</v>
      </c>
    </row>
    <row r="80" spans="1:6" ht="30" x14ac:dyDescent="0.25">
      <c r="A80" s="22" t="s">
        <v>355</v>
      </c>
      <c r="B80" s="22" t="s">
        <v>356</v>
      </c>
      <c r="C80" s="22">
        <v>379</v>
      </c>
      <c r="D80" s="22" t="s">
        <v>30</v>
      </c>
      <c r="E80" s="22">
        <v>4.24</v>
      </c>
      <c r="F80" s="22">
        <f t="shared" si="1"/>
        <v>1606.96</v>
      </c>
    </row>
    <row r="81" spans="1:6" ht="30" x14ac:dyDescent="0.25">
      <c r="A81" s="22" t="s">
        <v>357</v>
      </c>
      <c r="B81" s="22" t="s">
        <v>358</v>
      </c>
      <c r="C81" s="22">
        <v>94</v>
      </c>
      <c r="D81" s="22" t="s">
        <v>30</v>
      </c>
      <c r="E81" s="22">
        <v>11.8</v>
      </c>
      <c r="F81" s="22">
        <f t="shared" si="1"/>
        <v>1109.2</v>
      </c>
    </row>
    <row r="82" spans="1:6" x14ac:dyDescent="0.25">
      <c r="A82" s="22" t="s">
        <v>359</v>
      </c>
      <c r="B82" s="22" t="s">
        <v>360</v>
      </c>
      <c r="C82" s="22">
        <v>50</v>
      </c>
      <c r="D82" s="22" t="s">
        <v>30</v>
      </c>
      <c r="E82" s="22">
        <v>185.96799999999999</v>
      </c>
      <c r="F82" s="22">
        <f t="shared" si="1"/>
        <v>9298.4</v>
      </c>
    </row>
    <row r="83" spans="1:6" ht="30" x14ac:dyDescent="0.25">
      <c r="A83" s="22" t="s">
        <v>361</v>
      </c>
      <c r="B83" s="22" t="s">
        <v>362</v>
      </c>
      <c r="C83" s="22">
        <v>66</v>
      </c>
      <c r="D83" s="22" t="s">
        <v>30</v>
      </c>
      <c r="E83" s="22">
        <v>24</v>
      </c>
      <c r="F83" s="22">
        <f t="shared" si="1"/>
        <v>1584</v>
      </c>
    </row>
    <row r="84" spans="1:6" x14ac:dyDescent="0.25">
      <c r="A84" s="22" t="s">
        <v>363</v>
      </c>
      <c r="B84" s="22" t="s">
        <v>364</v>
      </c>
      <c r="C84" s="22">
        <v>6</v>
      </c>
      <c r="D84" s="22" t="s">
        <v>30</v>
      </c>
      <c r="E84" s="22">
        <v>138.06</v>
      </c>
      <c r="F84" s="22">
        <f t="shared" si="1"/>
        <v>828.36</v>
      </c>
    </row>
    <row r="85" spans="1:6" ht="30" x14ac:dyDescent="0.25">
      <c r="A85" s="22" t="s">
        <v>365</v>
      </c>
      <c r="B85" s="22" t="s">
        <v>366</v>
      </c>
      <c r="C85" s="22">
        <v>600</v>
      </c>
      <c r="D85" s="22" t="s">
        <v>30</v>
      </c>
      <c r="E85" s="22">
        <v>70.8</v>
      </c>
      <c r="F85" s="22">
        <f t="shared" si="1"/>
        <v>42480</v>
      </c>
    </row>
    <row r="86" spans="1:6" x14ac:dyDescent="0.25">
      <c r="A86" s="22" t="s">
        <v>367</v>
      </c>
      <c r="B86" s="22" t="s">
        <v>368</v>
      </c>
      <c r="C86" s="22">
        <v>1</v>
      </c>
      <c r="D86" s="22" t="s">
        <v>30</v>
      </c>
      <c r="E86" s="22">
        <v>2500</v>
      </c>
      <c r="F86" s="22">
        <f t="shared" si="1"/>
        <v>2500</v>
      </c>
    </row>
    <row r="87" spans="1:6" x14ac:dyDescent="0.25">
      <c r="A87" s="22" t="s">
        <v>369</v>
      </c>
      <c r="B87" s="22" t="s">
        <v>370</v>
      </c>
      <c r="C87" s="22">
        <v>2</v>
      </c>
      <c r="D87" s="22" t="s">
        <v>30</v>
      </c>
      <c r="E87" s="22">
        <v>27709.999</v>
      </c>
      <c r="F87" s="22">
        <f t="shared" si="1"/>
        <v>55419.998</v>
      </c>
    </row>
    <row r="88" spans="1:6" x14ac:dyDescent="0.25">
      <c r="A88" s="22" t="s">
        <v>371</v>
      </c>
      <c r="B88" s="22" t="s">
        <v>372</v>
      </c>
      <c r="C88" s="22">
        <v>1</v>
      </c>
      <c r="D88" s="22" t="s">
        <v>30</v>
      </c>
      <c r="E88" s="22">
        <v>27710</v>
      </c>
      <c r="F88" s="22">
        <f t="shared" si="1"/>
        <v>27710</v>
      </c>
    </row>
    <row r="89" spans="1:6" ht="30" x14ac:dyDescent="0.25">
      <c r="A89" s="22" t="s">
        <v>373</v>
      </c>
      <c r="B89" s="22" t="s">
        <v>374</v>
      </c>
      <c r="C89" s="22">
        <v>10</v>
      </c>
      <c r="D89" s="22" t="s">
        <v>30</v>
      </c>
      <c r="E89" s="22">
        <v>332.76</v>
      </c>
      <c r="F89" s="22">
        <f t="shared" si="1"/>
        <v>3327.6</v>
      </c>
    </row>
    <row r="90" spans="1:6" x14ac:dyDescent="0.25">
      <c r="A90" s="22" t="s">
        <v>375</v>
      </c>
      <c r="B90" s="22" t="s">
        <v>376</v>
      </c>
      <c r="C90" s="22">
        <v>3226</v>
      </c>
      <c r="D90" s="22" t="s">
        <v>30</v>
      </c>
      <c r="E90" s="22">
        <v>3.05</v>
      </c>
      <c r="F90" s="22">
        <f t="shared" si="1"/>
        <v>9839.2999999999993</v>
      </c>
    </row>
    <row r="91" spans="1:6" x14ac:dyDescent="0.25">
      <c r="A91" s="22" t="s">
        <v>377</v>
      </c>
      <c r="B91" s="22" t="s">
        <v>378</v>
      </c>
      <c r="C91" s="22">
        <v>125</v>
      </c>
      <c r="D91" s="22" t="s">
        <v>30</v>
      </c>
      <c r="E91" s="22">
        <v>3.13</v>
      </c>
      <c r="F91" s="22">
        <f t="shared" si="1"/>
        <v>391.25</v>
      </c>
    </row>
    <row r="92" spans="1:6" ht="30" x14ac:dyDescent="0.25">
      <c r="A92" s="22" t="s">
        <v>379</v>
      </c>
      <c r="B92" s="22" t="s">
        <v>380</v>
      </c>
      <c r="C92" s="22">
        <v>178</v>
      </c>
      <c r="D92" s="22" t="s">
        <v>30</v>
      </c>
      <c r="E92" s="22">
        <v>30</v>
      </c>
      <c r="F92" s="22">
        <f t="shared" si="1"/>
        <v>5340</v>
      </c>
    </row>
    <row r="93" spans="1:6" x14ac:dyDescent="0.25">
      <c r="A93" s="22" t="s">
        <v>381</v>
      </c>
      <c r="B93" s="22" t="s">
        <v>382</v>
      </c>
      <c r="C93" s="22">
        <v>784</v>
      </c>
      <c r="D93" s="22" t="s">
        <v>30</v>
      </c>
      <c r="E93" s="22">
        <v>79</v>
      </c>
      <c r="F93" s="22">
        <f t="shared" si="1"/>
        <v>61936</v>
      </c>
    </row>
    <row r="94" spans="1:6" ht="30" x14ac:dyDescent="0.25">
      <c r="A94" s="22" t="s">
        <v>383</v>
      </c>
      <c r="B94" s="22" t="s">
        <v>384</v>
      </c>
      <c r="C94" s="22">
        <v>12</v>
      </c>
      <c r="D94" s="22" t="s">
        <v>30</v>
      </c>
      <c r="E94" s="22">
        <v>150</v>
      </c>
      <c r="F94" s="22">
        <f t="shared" si="1"/>
        <v>1800</v>
      </c>
    </row>
    <row r="95" spans="1:6" x14ac:dyDescent="0.25">
      <c r="A95" s="22" t="s">
        <v>385</v>
      </c>
      <c r="B95" s="22" t="s">
        <v>386</v>
      </c>
      <c r="C95" s="22">
        <v>5010</v>
      </c>
      <c r="D95" s="22" t="s">
        <v>30</v>
      </c>
      <c r="E95" s="22">
        <v>1</v>
      </c>
      <c r="F95" s="22">
        <f t="shared" si="1"/>
        <v>5010</v>
      </c>
    </row>
    <row r="96" spans="1:6" x14ac:dyDescent="0.25">
      <c r="A96" s="22" t="s">
        <v>387</v>
      </c>
      <c r="B96" s="22" t="s">
        <v>388</v>
      </c>
      <c r="C96" s="22">
        <v>151</v>
      </c>
      <c r="D96" s="22" t="s">
        <v>30</v>
      </c>
      <c r="E96" s="22">
        <v>40.119999999999997</v>
      </c>
      <c r="F96" s="22">
        <f t="shared" si="1"/>
        <v>6058.12</v>
      </c>
    </row>
    <row r="97" spans="1:6" x14ac:dyDescent="0.25">
      <c r="A97" s="22" t="s">
        <v>389</v>
      </c>
      <c r="B97" s="22" t="s">
        <v>390</v>
      </c>
      <c r="C97" s="22">
        <v>57</v>
      </c>
      <c r="D97" s="22" t="s">
        <v>30</v>
      </c>
      <c r="E97" s="22">
        <v>11.0448</v>
      </c>
      <c r="F97" s="22">
        <f t="shared" si="1"/>
        <v>629.55360000000007</v>
      </c>
    </row>
    <row r="98" spans="1:6" ht="30" x14ac:dyDescent="0.25">
      <c r="A98" s="22" t="s">
        <v>391</v>
      </c>
      <c r="B98" s="22" t="s">
        <v>392</v>
      </c>
      <c r="C98" s="22">
        <v>36</v>
      </c>
      <c r="D98" s="22" t="s">
        <v>30</v>
      </c>
      <c r="E98" s="22">
        <v>11.0448</v>
      </c>
      <c r="F98" s="22">
        <f t="shared" si="1"/>
        <v>397.61279999999999</v>
      </c>
    </row>
    <row r="99" spans="1:6" x14ac:dyDescent="0.25">
      <c r="A99" s="22" t="s">
        <v>393</v>
      </c>
      <c r="B99" s="22" t="s">
        <v>394</v>
      </c>
      <c r="C99" s="22">
        <v>98</v>
      </c>
      <c r="D99" s="22" t="s">
        <v>30</v>
      </c>
      <c r="E99" s="22">
        <v>8.5</v>
      </c>
      <c r="F99" s="22">
        <f t="shared" si="1"/>
        <v>833</v>
      </c>
    </row>
    <row r="100" spans="1:6" x14ac:dyDescent="0.25">
      <c r="A100" s="22" t="s">
        <v>395</v>
      </c>
      <c r="B100" s="22" t="s">
        <v>396</v>
      </c>
      <c r="C100" s="22">
        <v>40</v>
      </c>
      <c r="D100" s="22" t="s">
        <v>30</v>
      </c>
      <c r="E100" s="22">
        <v>8.5</v>
      </c>
      <c r="F100" s="22">
        <f t="shared" si="1"/>
        <v>340</v>
      </c>
    </row>
    <row r="101" spans="1:6" ht="30" x14ac:dyDescent="0.25">
      <c r="A101" s="22" t="s">
        <v>397</v>
      </c>
      <c r="B101" s="22" t="s">
        <v>398</v>
      </c>
      <c r="C101" s="22">
        <v>75</v>
      </c>
      <c r="D101" s="22" t="s">
        <v>30</v>
      </c>
      <c r="E101" s="22">
        <v>41.3</v>
      </c>
      <c r="F101" s="22">
        <f t="shared" si="1"/>
        <v>3097.5</v>
      </c>
    </row>
    <row r="102" spans="1:6" ht="30" x14ac:dyDescent="0.25">
      <c r="A102" s="22" t="s">
        <v>399</v>
      </c>
      <c r="B102" s="22" t="s">
        <v>400</v>
      </c>
      <c r="C102" s="22">
        <v>89</v>
      </c>
      <c r="D102" s="22" t="s">
        <v>30</v>
      </c>
      <c r="E102" s="22">
        <v>41.3</v>
      </c>
      <c r="F102" s="22">
        <f t="shared" si="1"/>
        <v>3675.7</v>
      </c>
    </row>
    <row r="103" spans="1:6" ht="30" x14ac:dyDescent="0.25">
      <c r="A103" s="22" t="s">
        <v>401</v>
      </c>
      <c r="B103" s="22" t="s">
        <v>402</v>
      </c>
      <c r="C103" s="22">
        <v>149</v>
      </c>
      <c r="D103" s="22" t="s">
        <v>30</v>
      </c>
      <c r="E103" s="22">
        <v>41.3</v>
      </c>
      <c r="F103" s="22">
        <f t="shared" si="1"/>
        <v>6153.7</v>
      </c>
    </row>
    <row r="104" spans="1:6" ht="30" x14ac:dyDescent="0.25">
      <c r="A104" s="22" t="s">
        <v>403</v>
      </c>
      <c r="B104" s="22" t="s">
        <v>404</v>
      </c>
      <c r="C104" s="22">
        <v>57</v>
      </c>
      <c r="D104" s="22" t="s">
        <v>30</v>
      </c>
      <c r="E104" s="22">
        <v>43.66</v>
      </c>
      <c r="F104" s="22">
        <f t="shared" si="1"/>
        <v>2488.62</v>
      </c>
    </row>
    <row r="105" spans="1:6" x14ac:dyDescent="0.25">
      <c r="A105" s="22" t="s">
        <v>405</v>
      </c>
      <c r="B105" s="22" t="s">
        <v>406</v>
      </c>
      <c r="C105" s="22">
        <v>33</v>
      </c>
      <c r="D105" s="22" t="s">
        <v>30</v>
      </c>
      <c r="E105" s="22">
        <v>43.66</v>
      </c>
      <c r="F105" s="22">
        <f t="shared" si="1"/>
        <v>1440.78</v>
      </c>
    </row>
    <row r="106" spans="1:6" ht="30" x14ac:dyDescent="0.25">
      <c r="A106" s="22" t="s">
        <v>407</v>
      </c>
      <c r="B106" s="22" t="s">
        <v>408</v>
      </c>
      <c r="C106" s="22">
        <v>28</v>
      </c>
      <c r="D106" s="22" t="s">
        <v>30</v>
      </c>
      <c r="E106" s="22">
        <v>43.66</v>
      </c>
      <c r="F106" s="22">
        <f t="shared" si="1"/>
        <v>1222.48</v>
      </c>
    </row>
    <row r="107" spans="1:6" ht="30" x14ac:dyDescent="0.25">
      <c r="A107" s="22" t="s">
        <v>409</v>
      </c>
      <c r="B107" s="22" t="s">
        <v>410</v>
      </c>
      <c r="C107" s="22">
        <v>1</v>
      </c>
      <c r="D107" s="22" t="s">
        <v>30</v>
      </c>
      <c r="E107" s="22">
        <v>8.5</v>
      </c>
      <c r="F107" s="22">
        <f t="shared" si="1"/>
        <v>8.5</v>
      </c>
    </row>
    <row r="108" spans="1:6" x14ac:dyDescent="0.25">
      <c r="A108" s="22" t="s">
        <v>411</v>
      </c>
      <c r="B108" s="22" t="s">
        <v>412</v>
      </c>
      <c r="C108" s="22">
        <v>78</v>
      </c>
      <c r="D108" s="22" t="s">
        <v>30</v>
      </c>
      <c r="E108" s="22">
        <v>1</v>
      </c>
      <c r="F108" s="22">
        <f t="shared" si="1"/>
        <v>78</v>
      </c>
    </row>
    <row r="109" spans="1:6" ht="30" x14ac:dyDescent="0.25">
      <c r="A109" s="22" t="s">
        <v>413</v>
      </c>
      <c r="B109" s="22" t="s">
        <v>414</v>
      </c>
      <c r="C109" s="22">
        <v>249</v>
      </c>
      <c r="D109" s="22" t="s">
        <v>30</v>
      </c>
      <c r="E109" s="22">
        <v>53.1</v>
      </c>
      <c r="F109" s="22">
        <f t="shared" si="1"/>
        <v>13221.9</v>
      </c>
    </row>
    <row r="110" spans="1:6" x14ac:dyDescent="0.25">
      <c r="A110" s="22" t="s">
        <v>415</v>
      </c>
      <c r="B110" s="22" t="s">
        <v>416</v>
      </c>
      <c r="C110" s="22">
        <v>20</v>
      </c>
      <c r="D110" s="22" t="s">
        <v>417</v>
      </c>
      <c r="E110" s="22">
        <v>353.75</v>
      </c>
      <c r="F110" s="22">
        <f t="shared" si="1"/>
        <v>7075</v>
      </c>
    </row>
    <row r="111" spans="1:6" x14ac:dyDescent="0.25">
      <c r="A111" s="22" t="s">
        <v>418</v>
      </c>
      <c r="B111" s="22" t="s">
        <v>419</v>
      </c>
      <c r="C111" s="22">
        <v>2</v>
      </c>
      <c r="D111" s="22" t="s">
        <v>417</v>
      </c>
      <c r="E111" s="22">
        <v>1256.7</v>
      </c>
      <c r="F111" s="22">
        <f t="shared" si="1"/>
        <v>2513.4</v>
      </c>
    </row>
    <row r="112" spans="1:6" x14ac:dyDescent="0.25">
      <c r="A112" s="22" t="s">
        <v>420</v>
      </c>
      <c r="B112" s="22" t="s">
        <v>421</v>
      </c>
      <c r="C112" s="22">
        <v>2</v>
      </c>
      <c r="D112" s="22" t="s">
        <v>417</v>
      </c>
      <c r="E112" s="22">
        <v>1256.7</v>
      </c>
      <c r="F112" s="22">
        <f t="shared" si="1"/>
        <v>2513.4</v>
      </c>
    </row>
    <row r="113" spans="1:6" ht="30" x14ac:dyDescent="0.25">
      <c r="A113" s="22" t="s">
        <v>422</v>
      </c>
      <c r="B113" s="22" t="s">
        <v>423</v>
      </c>
      <c r="C113" s="22">
        <v>3057</v>
      </c>
      <c r="D113" s="22" t="s">
        <v>30</v>
      </c>
      <c r="E113" s="22">
        <v>4.1500000000000004</v>
      </c>
      <c r="F113" s="22">
        <f t="shared" si="1"/>
        <v>12686.550000000001</v>
      </c>
    </row>
    <row r="114" spans="1:6" ht="30" x14ac:dyDescent="0.25">
      <c r="A114" s="22" t="s">
        <v>424</v>
      </c>
      <c r="B114" s="22" t="s">
        <v>425</v>
      </c>
      <c r="C114" s="22">
        <v>64</v>
      </c>
      <c r="D114" s="22" t="s">
        <v>30</v>
      </c>
      <c r="E114" s="22">
        <v>35.4</v>
      </c>
      <c r="F114" s="22">
        <f t="shared" si="1"/>
        <v>2265.6</v>
      </c>
    </row>
    <row r="115" spans="1:6" ht="30" x14ac:dyDescent="0.25">
      <c r="A115" s="22" t="s">
        <v>426</v>
      </c>
      <c r="B115" s="22" t="s">
        <v>427</v>
      </c>
      <c r="C115" s="22">
        <v>415</v>
      </c>
      <c r="D115" s="22" t="s">
        <v>428</v>
      </c>
      <c r="E115" s="22">
        <v>250</v>
      </c>
      <c r="F115" s="22">
        <f t="shared" si="1"/>
        <v>103750</v>
      </c>
    </row>
    <row r="116" spans="1:6" ht="30" x14ac:dyDescent="0.25">
      <c r="A116" s="22" t="s">
        <v>429</v>
      </c>
      <c r="B116" s="22" t="s">
        <v>430</v>
      </c>
      <c r="C116" s="22">
        <v>32</v>
      </c>
      <c r="D116" s="22" t="s">
        <v>30</v>
      </c>
      <c r="E116" s="22">
        <v>28.32</v>
      </c>
      <c r="F116" s="22">
        <f t="shared" si="1"/>
        <v>906.24</v>
      </c>
    </row>
    <row r="117" spans="1:6" x14ac:dyDescent="0.25">
      <c r="A117" s="22" t="s">
        <v>431</v>
      </c>
      <c r="B117" s="22" t="s">
        <v>432</v>
      </c>
      <c r="C117" s="22">
        <v>18</v>
      </c>
      <c r="D117" s="22" t="s">
        <v>417</v>
      </c>
      <c r="E117" s="22">
        <v>767</v>
      </c>
      <c r="F117" s="22">
        <f t="shared" si="1"/>
        <v>13806</v>
      </c>
    </row>
    <row r="118" spans="1:6" ht="45" x14ac:dyDescent="0.25">
      <c r="A118" s="22" t="s">
        <v>433</v>
      </c>
      <c r="B118" s="22" t="s">
        <v>434</v>
      </c>
      <c r="C118" s="22">
        <v>65</v>
      </c>
      <c r="D118" s="22" t="s">
        <v>30</v>
      </c>
      <c r="E118" s="22">
        <v>280.83999999999997</v>
      </c>
      <c r="F118" s="22">
        <f t="shared" si="1"/>
        <v>18254.599999999999</v>
      </c>
    </row>
    <row r="119" spans="1:6" ht="30" x14ac:dyDescent="0.25">
      <c r="A119" s="22" t="s">
        <v>435</v>
      </c>
      <c r="B119" s="22" t="s">
        <v>436</v>
      </c>
      <c r="C119" s="22">
        <v>330</v>
      </c>
      <c r="D119" s="22" t="s">
        <v>417</v>
      </c>
      <c r="E119" s="22">
        <v>287.44799999999998</v>
      </c>
      <c r="F119" s="22">
        <f t="shared" si="1"/>
        <v>94857.84</v>
      </c>
    </row>
    <row r="120" spans="1:6" ht="30" x14ac:dyDescent="0.25">
      <c r="A120" s="22" t="s">
        <v>437</v>
      </c>
      <c r="B120" s="22" t="s">
        <v>438</v>
      </c>
      <c r="C120" s="22">
        <v>750</v>
      </c>
      <c r="D120" s="22" t="s">
        <v>417</v>
      </c>
      <c r="E120" s="22">
        <v>234.4188</v>
      </c>
      <c r="F120" s="22">
        <f t="shared" si="1"/>
        <v>175814.1</v>
      </c>
    </row>
    <row r="121" spans="1:6" ht="30" x14ac:dyDescent="0.25">
      <c r="A121" s="22" t="s">
        <v>439</v>
      </c>
      <c r="B121" s="22" t="s">
        <v>440</v>
      </c>
      <c r="C121" s="22">
        <v>1190</v>
      </c>
      <c r="D121" s="22" t="s">
        <v>417</v>
      </c>
      <c r="E121" s="22">
        <v>307.98</v>
      </c>
      <c r="F121" s="22">
        <f t="shared" si="1"/>
        <v>366496.2</v>
      </c>
    </row>
    <row r="122" spans="1:6" ht="45" x14ac:dyDescent="0.25">
      <c r="A122" s="22" t="s">
        <v>441</v>
      </c>
      <c r="B122" s="22" t="s">
        <v>442</v>
      </c>
      <c r="C122" s="22">
        <v>38</v>
      </c>
      <c r="D122" s="22" t="s">
        <v>417</v>
      </c>
      <c r="E122" s="22">
        <v>483.8</v>
      </c>
      <c r="F122" s="22">
        <f t="shared" si="1"/>
        <v>18384.400000000001</v>
      </c>
    </row>
    <row r="123" spans="1:6" ht="30" x14ac:dyDescent="0.25">
      <c r="A123" s="22" t="s">
        <v>443</v>
      </c>
      <c r="B123" s="22" t="s">
        <v>444</v>
      </c>
      <c r="C123" s="22">
        <v>1238</v>
      </c>
      <c r="D123" s="22" t="s">
        <v>30</v>
      </c>
      <c r="E123" s="22">
        <v>16</v>
      </c>
      <c r="F123" s="22">
        <f t="shared" si="1"/>
        <v>19808</v>
      </c>
    </row>
    <row r="124" spans="1:6" ht="30" x14ac:dyDescent="0.25">
      <c r="A124" s="22" t="s">
        <v>445</v>
      </c>
      <c r="B124" s="22" t="s">
        <v>446</v>
      </c>
      <c r="C124" s="22">
        <v>1</v>
      </c>
      <c r="D124" s="22" t="s">
        <v>30</v>
      </c>
      <c r="E124" s="22">
        <v>879.1</v>
      </c>
      <c r="F124" s="22">
        <f t="shared" si="1"/>
        <v>879.1</v>
      </c>
    </row>
    <row r="125" spans="1:6" x14ac:dyDescent="0.25">
      <c r="A125" s="22" t="s">
        <v>447</v>
      </c>
      <c r="B125" s="22" t="s">
        <v>448</v>
      </c>
      <c r="C125" s="22">
        <v>1050</v>
      </c>
      <c r="D125" s="22" t="s">
        <v>30</v>
      </c>
      <c r="E125" s="22">
        <v>75.52</v>
      </c>
      <c r="F125" s="22">
        <f t="shared" si="1"/>
        <v>79296</v>
      </c>
    </row>
    <row r="126" spans="1:6" ht="30" x14ac:dyDescent="0.25">
      <c r="A126" s="22" t="s">
        <v>449</v>
      </c>
      <c r="B126" s="22" t="s">
        <v>450</v>
      </c>
      <c r="C126" s="22">
        <v>159</v>
      </c>
      <c r="D126" s="22" t="s">
        <v>30</v>
      </c>
      <c r="E126" s="22">
        <v>165.2</v>
      </c>
      <c r="F126" s="22">
        <f t="shared" si="1"/>
        <v>26266.799999999999</v>
      </c>
    </row>
    <row r="127" spans="1:6" ht="30" x14ac:dyDescent="0.25">
      <c r="A127" s="22" t="s">
        <v>451</v>
      </c>
      <c r="B127" s="22" t="s">
        <v>452</v>
      </c>
      <c r="C127" s="22">
        <v>330</v>
      </c>
      <c r="D127" s="22" t="s">
        <v>30</v>
      </c>
      <c r="E127" s="22">
        <v>10.54</v>
      </c>
      <c r="F127" s="22">
        <f t="shared" si="1"/>
        <v>3478.2</v>
      </c>
    </row>
    <row r="128" spans="1:6" ht="30" x14ac:dyDescent="0.25">
      <c r="A128" s="22" t="s">
        <v>453</v>
      </c>
      <c r="B128" s="22" t="s">
        <v>454</v>
      </c>
      <c r="C128" s="22">
        <v>358</v>
      </c>
      <c r="D128" s="22" t="s">
        <v>30</v>
      </c>
      <c r="E128" s="22">
        <v>12.74</v>
      </c>
      <c r="F128" s="22">
        <f t="shared" si="1"/>
        <v>4560.92</v>
      </c>
    </row>
    <row r="129" spans="1:6" x14ac:dyDescent="0.25">
      <c r="A129" s="22" t="s">
        <v>455</v>
      </c>
      <c r="B129" s="22" t="s">
        <v>456</v>
      </c>
      <c r="C129" s="22">
        <v>17</v>
      </c>
      <c r="D129" s="22" t="s">
        <v>30</v>
      </c>
      <c r="E129" s="22">
        <v>289.10000000000002</v>
      </c>
      <c r="F129" s="22">
        <f t="shared" si="1"/>
        <v>4914.7000000000007</v>
      </c>
    </row>
    <row r="130" spans="1:6" x14ac:dyDescent="0.25">
      <c r="A130" s="22" t="s">
        <v>457</v>
      </c>
      <c r="B130" s="22" t="s">
        <v>458</v>
      </c>
      <c r="C130" s="22">
        <v>3</v>
      </c>
      <c r="D130" s="22" t="s">
        <v>30</v>
      </c>
      <c r="E130" s="22">
        <v>645</v>
      </c>
      <c r="F130" s="22">
        <f t="shared" si="1"/>
        <v>1935</v>
      </c>
    </row>
    <row r="131" spans="1:6" ht="30" x14ac:dyDescent="0.25">
      <c r="A131" s="22" t="s">
        <v>459</v>
      </c>
      <c r="B131" s="22" t="s">
        <v>460</v>
      </c>
      <c r="C131" s="22">
        <v>1000</v>
      </c>
      <c r="D131" s="22" t="s">
        <v>30</v>
      </c>
      <c r="E131" s="22">
        <v>61.36</v>
      </c>
      <c r="F131" s="22">
        <f t="shared" si="1"/>
        <v>61360</v>
      </c>
    </row>
    <row r="132" spans="1:6" x14ac:dyDescent="0.25">
      <c r="A132" s="22" t="s">
        <v>461</v>
      </c>
      <c r="B132" s="22" t="s">
        <v>462</v>
      </c>
      <c r="C132" s="22">
        <v>343</v>
      </c>
      <c r="D132" s="22" t="s">
        <v>30</v>
      </c>
      <c r="E132" s="22">
        <v>7.08</v>
      </c>
      <c r="F132" s="22">
        <f t="shared" si="1"/>
        <v>2428.44</v>
      </c>
    </row>
    <row r="133" spans="1:6" x14ac:dyDescent="0.25">
      <c r="A133" s="22" t="s">
        <v>463</v>
      </c>
      <c r="B133" s="22" t="s">
        <v>464</v>
      </c>
      <c r="C133" s="22">
        <v>52</v>
      </c>
      <c r="D133" s="22" t="s">
        <v>30</v>
      </c>
      <c r="E133" s="22">
        <v>38</v>
      </c>
      <c r="F133" s="22">
        <f t="shared" si="1"/>
        <v>1976</v>
      </c>
    </row>
    <row r="134" spans="1:6" ht="30" x14ac:dyDescent="0.25">
      <c r="A134" s="22" t="s">
        <v>465</v>
      </c>
      <c r="B134" s="22" t="s">
        <v>466</v>
      </c>
      <c r="C134" s="22">
        <v>19</v>
      </c>
      <c r="D134" s="22" t="s">
        <v>467</v>
      </c>
      <c r="E134" s="22">
        <v>276.62740000000002</v>
      </c>
      <c r="F134" s="22">
        <f t="shared" si="1"/>
        <v>5255.9206000000004</v>
      </c>
    </row>
    <row r="135" spans="1:6" ht="30" x14ac:dyDescent="0.25">
      <c r="A135" s="22" t="s">
        <v>468</v>
      </c>
      <c r="B135" s="22" t="s">
        <v>469</v>
      </c>
      <c r="C135" s="22">
        <v>18</v>
      </c>
      <c r="D135" s="22" t="s">
        <v>30</v>
      </c>
      <c r="E135" s="22">
        <v>66.08</v>
      </c>
      <c r="F135" s="22">
        <f t="shared" si="1"/>
        <v>1189.44</v>
      </c>
    </row>
    <row r="136" spans="1:6" ht="30" x14ac:dyDescent="0.25">
      <c r="A136" s="22" t="s">
        <v>470</v>
      </c>
      <c r="B136" s="22" t="s">
        <v>471</v>
      </c>
      <c r="C136" s="22">
        <v>9</v>
      </c>
      <c r="D136" s="22" t="s">
        <v>30</v>
      </c>
      <c r="E136" s="22">
        <v>66.08</v>
      </c>
      <c r="F136" s="22">
        <f t="shared" si="1"/>
        <v>594.72</v>
      </c>
    </row>
    <row r="137" spans="1:6" ht="30" x14ac:dyDescent="0.25">
      <c r="A137" s="22" t="s">
        <v>472</v>
      </c>
      <c r="B137" s="22" t="s">
        <v>473</v>
      </c>
      <c r="C137" s="22">
        <v>15</v>
      </c>
      <c r="D137" s="22" t="s">
        <v>30</v>
      </c>
      <c r="E137" s="22">
        <v>66.08</v>
      </c>
      <c r="F137" s="22">
        <f t="shared" ref="F137:F190" si="2">C137*E137</f>
        <v>991.19999999999993</v>
      </c>
    </row>
    <row r="138" spans="1:6" x14ac:dyDescent="0.25">
      <c r="A138" s="22" t="s">
        <v>474</v>
      </c>
      <c r="B138" s="22" t="s">
        <v>475</v>
      </c>
      <c r="C138" s="22">
        <v>566</v>
      </c>
      <c r="D138" s="22" t="s">
        <v>30</v>
      </c>
      <c r="E138" s="22">
        <v>13.9476</v>
      </c>
      <c r="F138" s="22">
        <f t="shared" si="2"/>
        <v>7894.3415999999997</v>
      </c>
    </row>
    <row r="139" spans="1:6" ht="30" x14ac:dyDescent="0.25">
      <c r="A139" s="22" t="s">
        <v>476</v>
      </c>
      <c r="B139" s="22" t="s">
        <v>477</v>
      </c>
      <c r="C139" s="22">
        <v>764</v>
      </c>
      <c r="D139" s="22" t="s">
        <v>30</v>
      </c>
      <c r="E139" s="22">
        <v>13.9476</v>
      </c>
      <c r="F139" s="22">
        <f t="shared" si="2"/>
        <v>10655.966399999999</v>
      </c>
    </row>
    <row r="140" spans="1:6" ht="30" x14ac:dyDescent="0.25">
      <c r="A140" s="22" t="s">
        <v>478</v>
      </c>
      <c r="B140" s="22" t="s">
        <v>479</v>
      </c>
      <c r="C140" s="22">
        <v>214</v>
      </c>
      <c r="D140" s="22" t="s">
        <v>30</v>
      </c>
      <c r="E140" s="22">
        <v>13.9476</v>
      </c>
      <c r="F140" s="22">
        <f t="shared" si="2"/>
        <v>2984.7864</v>
      </c>
    </row>
    <row r="141" spans="1:6" ht="30" x14ac:dyDescent="0.25">
      <c r="A141" s="22" t="s">
        <v>480</v>
      </c>
      <c r="B141" s="22" t="s">
        <v>481</v>
      </c>
      <c r="C141" s="22">
        <v>178</v>
      </c>
      <c r="D141" s="22" t="s">
        <v>30</v>
      </c>
      <c r="E141" s="22">
        <v>13.9476</v>
      </c>
      <c r="F141" s="22">
        <f t="shared" si="2"/>
        <v>2482.6727999999998</v>
      </c>
    </row>
    <row r="142" spans="1:6" x14ac:dyDescent="0.25">
      <c r="A142" s="22" t="s">
        <v>482</v>
      </c>
      <c r="B142" s="22" t="s">
        <v>483</v>
      </c>
      <c r="C142" s="22">
        <v>2091</v>
      </c>
      <c r="D142" s="22" t="s">
        <v>30</v>
      </c>
      <c r="E142" s="22">
        <v>12</v>
      </c>
      <c r="F142" s="22">
        <f t="shared" si="2"/>
        <v>25092</v>
      </c>
    </row>
    <row r="143" spans="1:6" ht="30" x14ac:dyDescent="0.25">
      <c r="A143" s="22" t="s">
        <v>484</v>
      </c>
      <c r="B143" s="22" t="s">
        <v>485</v>
      </c>
      <c r="C143" s="22">
        <v>300</v>
      </c>
      <c r="D143" s="22" t="s">
        <v>30</v>
      </c>
      <c r="E143" s="22">
        <v>1</v>
      </c>
      <c r="F143" s="22">
        <f t="shared" si="2"/>
        <v>300</v>
      </c>
    </row>
    <row r="144" spans="1:6" x14ac:dyDescent="0.25">
      <c r="A144" s="22" t="s">
        <v>486</v>
      </c>
      <c r="B144" s="22" t="s">
        <v>487</v>
      </c>
      <c r="C144" s="22">
        <v>11</v>
      </c>
      <c r="D144" s="22" t="s">
        <v>30</v>
      </c>
      <c r="E144" s="22">
        <v>630.32000000000005</v>
      </c>
      <c r="F144" s="22">
        <f t="shared" si="2"/>
        <v>6933.52</v>
      </c>
    </row>
    <row r="145" spans="1:6" ht="30" x14ac:dyDescent="0.25">
      <c r="A145" s="22" t="s">
        <v>488</v>
      </c>
      <c r="B145" s="22" t="s">
        <v>489</v>
      </c>
      <c r="C145" s="22">
        <v>3</v>
      </c>
      <c r="D145" s="22" t="s">
        <v>30</v>
      </c>
      <c r="E145" s="22">
        <v>1</v>
      </c>
      <c r="F145" s="22">
        <f t="shared" si="2"/>
        <v>3</v>
      </c>
    </row>
    <row r="146" spans="1:6" ht="30" x14ac:dyDescent="0.25">
      <c r="A146" s="22" t="s">
        <v>490</v>
      </c>
      <c r="B146" s="22" t="s">
        <v>491</v>
      </c>
      <c r="C146" s="22">
        <v>477</v>
      </c>
      <c r="D146" s="22" t="s">
        <v>492</v>
      </c>
      <c r="E146" s="22">
        <v>35.4</v>
      </c>
      <c r="F146" s="22">
        <f t="shared" si="2"/>
        <v>16885.8</v>
      </c>
    </row>
    <row r="147" spans="1:6" x14ac:dyDescent="0.25">
      <c r="A147" s="22" t="s">
        <v>493</v>
      </c>
      <c r="B147" s="22" t="s">
        <v>494</v>
      </c>
      <c r="C147" s="22">
        <v>812</v>
      </c>
      <c r="D147" s="22" t="s">
        <v>30</v>
      </c>
      <c r="E147" s="22">
        <v>4.2</v>
      </c>
      <c r="F147" s="22">
        <f t="shared" si="2"/>
        <v>3410.4</v>
      </c>
    </row>
    <row r="148" spans="1:6" x14ac:dyDescent="0.25">
      <c r="A148" s="22" t="s">
        <v>495</v>
      </c>
      <c r="B148" s="22" t="s">
        <v>496</v>
      </c>
      <c r="C148" s="22">
        <v>2978</v>
      </c>
      <c r="D148" s="22" t="s">
        <v>30</v>
      </c>
      <c r="E148" s="22">
        <v>3.84</v>
      </c>
      <c r="F148" s="22">
        <f t="shared" si="2"/>
        <v>11435.52</v>
      </c>
    </row>
    <row r="149" spans="1:6" x14ac:dyDescent="0.25">
      <c r="A149" s="22" t="s">
        <v>497</v>
      </c>
      <c r="B149" s="22" t="s">
        <v>498</v>
      </c>
      <c r="C149" s="22">
        <v>10020</v>
      </c>
      <c r="D149" s="22" t="s">
        <v>30</v>
      </c>
      <c r="E149" s="22">
        <v>0.86</v>
      </c>
      <c r="F149" s="22">
        <f t="shared" si="2"/>
        <v>8617.2000000000007</v>
      </c>
    </row>
    <row r="150" spans="1:6" x14ac:dyDescent="0.25">
      <c r="A150" s="22" t="s">
        <v>499</v>
      </c>
      <c r="B150" s="22" t="s">
        <v>500</v>
      </c>
      <c r="C150" s="22">
        <v>6415</v>
      </c>
      <c r="D150" s="22" t="s">
        <v>30</v>
      </c>
      <c r="E150" s="22">
        <v>5</v>
      </c>
      <c r="F150" s="22">
        <f t="shared" si="2"/>
        <v>32075</v>
      </c>
    </row>
    <row r="151" spans="1:6" ht="30" x14ac:dyDescent="0.25">
      <c r="A151" s="22" t="s">
        <v>501</v>
      </c>
      <c r="B151" s="22" t="s">
        <v>502</v>
      </c>
      <c r="C151" s="22">
        <v>654</v>
      </c>
      <c r="D151" s="22" t="s">
        <v>30</v>
      </c>
      <c r="E151" s="22">
        <v>4.43</v>
      </c>
      <c r="F151" s="22">
        <f t="shared" si="2"/>
        <v>2897.22</v>
      </c>
    </row>
    <row r="152" spans="1:6" x14ac:dyDescent="0.25">
      <c r="A152" s="22" t="s">
        <v>503</v>
      </c>
      <c r="B152" s="22" t="s">
        <v>504</v>
      </c>
      <c r="C152" s="22">
        <v>9442</v>
      </c>
      <c r="D152" s="22" t="s">
        <v>30</v>
      </c>
      <c r="E152" s="22">
        <v>3.45</v>
      </c>
      <c r="F152" s="22">
        <f t="shared" si="2"/>
        <v>32574.9</v>
      </c>
    </row>
    <row r="153" spans="1:6" ht="30" x14ac:dyDescent="0.25">
      <c r="A153" s="22" t="s">
        <v>505</v>
      </c>
      <c r="B153" s="22" t="s">
        <v>506</v>
      </c>
      <c r="C153" s="22">
        <v>3813</v>
      </c>
      <c r="D153" s="22" t="s">
        <v>30</v>
      </c>
      <c r="E153" s="22">
        <v>5.6639999999999997</v>
      </c>
      <c r="F153" s="22">
        <f t="shared" si="2"/>
        <v>21596.831999999999</v>
      </c>
    </row>
    <row r="154" spans="1:6" ht="30" x14ac:dyDescent="0.25">
      <c r="A154" s="22" t="s">
        <v>507</v>
      </c>
      <c r="B154" s="22" t="s">
        <v>508</v>
      </c>
      <c r="C154" s="22">
        <v>5558</v>
      </c>
      <c r="D154" s="22" t="s">
        <v>30</v>
      </c>
      <c r="E154" s="22">
        <v>5.6639999999999997</v>
      </c>
      <c r="F154" s="22">
        <f t="shared" si="2"/>
        <v>31480.511999999999</v>
      </c>
    </row>
    <row r="155" spans="1:6" ht="30" x14ac:dyDescent="0.25">
      <c r="A155" s="22" t="s">
        <v>509</v>
      </c>
      <c r="B155" s="22" t="s">
        <v>510</v>
      </c>
      <c r="C155" s="22">
        <v>1</v>
      </c>
      <c r="D155" s="22" t="s">
        <v>30</v>
      </c>
      <c r="E155" s="22">
        <v>5260.44</v>
      </c>
      <c r="F155" s="22">
        <f t="shared" si="2"/>
        <v>5260.44</v>
      </c>
    </row>
    <row r="156" spans="1:6" ht="30" x14ac:dyDescent="0.25">
      <c r="A156" s="22" t="s">
        <v>511</v>
      </c>
      <c r="B156" s="22" t="s">
        <v>512</v>
      </c>
      <c r="C156" s="22">
        <v>27</v>
      </c>
      <c r="D156" s="22" t="s">
        <v>30</v>
      </c>
      <c r="E156" s="22">
        <v>531</v>
      </c>
      <c r="F156" s="22">
        <f t="shared" si="2"/>
        <v>14337</v>
      </c>
    </row>
    <row r="157" spans="1:6" x14ac:dyDescent="0.25">
      <c r="A157" s="22" t="s">
        <v>513</v>
      </c>
      <c r="B157" s="22" t="s">
        <v>514</v>
      </c>
      <c r="C157" s="22">
        <v>45</v>
      </c>
      <c r="D157" s="22" t="s">
        <v>30</v>
      </c>
      <c r="E157" s="22">
        <v>809.99919999999997</v>
      </c>
      <c r="F157" s="22">
        <f t="shared" si="2"/>
        <v>36449.964</v>
      </c>
    </row>
    <row r="158" spans="1:6" x14ac:dyDescent="0.25">
      <c r="A158" s="22" t="s">
        <v>515</v>
      </c>
      <c r="B158" s="22" t="s">
        <v>516</v>
      </c>
      <c r="C158" s="22">
        <v>154</v>
      </c>
      <c r="D158" s="22" t="s">
        <v>30</v>
      </c>
      <c r="E158" s="22">
        <v>23.99</v>
      </c>
      <c r="F158" s="22">
        <f t="shared" si="2"/>
        <v>3694.4599999999996</v>
      </c>
    </row>
    <row r="159" spans="1:6" x14ac:dyDescent="0.25">
      <c r="A159" s="22" t="s">
        <v>517</v>
      </c>
      <c r="B159" s="22" t="s">
        <v>518</v>
      </c>
      <c r="C159" s="22">
        <v>910</v>
      </c>
      <c r="D159" s="22" t="s">
        <v>30</v>
      </c>
      <c r="E159" s="22">
        <v>115</v>
      </c>
      <c r="F159" s="22">
        <f t="shared" si="2"/>
        <v>104650</v>
      </c>
    </row>
    <row r="160" spans="1:6" ht="30" x14ac:dyDescent="0.25">
      <c r="A160" s="22" t="s">
        <v>519</v>
      </c>
      <c r="B160" s="22" t="s">
        <v>520</v>
      </c>
      <c r="C160" s="22">
        <v>10</v>
      </c>
      <c r="D160" s="22" t="s">
        <v>30</v>
      </c>
      <c r="E160" s="22">
        <v>57.62</v>
      </c>
      <c r="F160" s="22">
        <f t="shared" si="2"/>
        <v>576.19999999999993</v>
      </c>
    </row>
    <row r="161" spans="1:6" ht="30" x14ac:dyDescent="0.25">
      <c r="A161" s="22" t="s">
        <v>521</v>
      </c>
      <c r="B161" s="22" t="s">
        <v>522</v>
      </c>
      <c r="C161" s="22">
        <v>70</v>
      </c>
      <c r="D161" s="22" t="s">
        <v>30</v>
      </c>
      <c r="E161" s="22">
        <v>118</v>
      </c>
      <c r="F161" s="22">
        <f t="shared" si="2"/>
        <v>8260</v>
      </c>
    </row>
    <row r="162" spans="1:6" ht="30" x14ac:dyDescent="0.25">
      <c r="A162" s="22" t="s">
        <v>523</v>
      </c>
      <c r="B162" s="22" t="s">
        <v>524</v>
      </c>
      <c r="C162" s="22">
        <v>10</v>
      </c>
      <c r="D162" s="22" t="s">
        <v>30</v>
      </c>
      <c r="E162" s="22">
        <v>57.62</v>
      </c>
      <c r="F162" s="22">
        <f t="shared" si="2"/>
        <v>576.19999999999993</v>
      </c>
    </row>
    <row r="163" spans="1:6" x14ac:dyDescent="0.25">
      <c r="A163" s="22" t="s">
        <v>525</v>
      </c>
      <c r="B163" s="22" t="s">
        <v>526</v>
      </c>
      <c r="C163" s="22">
        <v>1</v>
      </c>
      <c r="D163" s="22" t="s">
        <v>30</v>
      </c>
      <c r="E163" s="22">
        <v>2750</v>
      </c>
      <c r="F163" s="22">
        <f t="shared" si="2"/>
        <v>2750</v>
      </c>
    </row>
    <row r="164" spans="1:6" ht="30" x14ac:dyDescent="0.25">
      <c r="A164" s="22" t="s">
        <v>527</v>
      </c>
      <c r="B164" s="22" t="s">
        <v>528</v>
      </c>
      <c r="C164" s="22">
        <v>9</v>
      </c>
      <c r="D164" s="22" t="s">
        <v>30</v>
      </c>
      <c r="E164" s="22">
        <v>767.24779999999998</v>
      </c>
      <c r="F164" s="22">
        <f t="shared" si="2"/>
        <v>6905.2302</v>
      </c>
    </row>
    <row r="165" spans="1:6" ht="30" x14ac:dyDescent="0.25">
      <c r="A165" s="22" t="s">
        <v>529</v>
      </c>
      <c r="B165" s="22" t="s">
        <v>530</v>
      </c>
      <c r="C165" s="22">
        <v>3</v>
      </c>
      <c r="D165" s="22" t="s">
        <v>30</v>
      </c>
      <c r="E165" s="22">
        <v>767.24779999999998</v>
      </c>
      <c r="F165" s="22">
        <f t="shared" si="2"/>
        <v>2301.7433999999998</v>
      </c>
    </row>
    <row r="166" spans="1:6" x14ac:dyDescent="0.25">
      <c r="A166" s="22" t="s">
        <v>531</v>
      </c>
      <c r="B166" s="22" t="s">
        <v>532</v>
      </c>
      <c r="C166" s="22">
        <v>1</v>
      </c>
      <c r="D166" s="22" t="s">
        <v>30</v>
      </c>
      <c r="E166" s="22">
        <v>2611.35</v>
      </c>
      <c r="F166" s="22">
        <f t="shared" si="2"/>
        <v>2611.35</v>
      </c>
    </row>
    <row r="167" spans="1:6" x14ac:dyDescent="0.25">
      <c r="A167" s="22" t="s">
        <v>533</v>
      </c>
      <c r="B167" s="22" t="s">
        <v>534</v>
      </c>
      <c r="C167" s="22">
        <v>1</v>
      </c>
      <c r="D167" s="22" t="s">
        <v>30</v>
      </c>
      <c r="E167" s="22">
        <v>2611.35</v>
      </c>
      <c r="F167" s="22">
        <f t="shared" si="2"/>
        <v>2611.35</v>
      </c>
    </row>
    <row r="168" spans="1:6" x14ac:dyDescent="0.25">
      <c r="A168" s="22" t="s">
        <v>535</v>
      </c>
      <c r="B168" s="22" t="s">
        <v>536</v>
      </c>
      <c r="C168" s="22">
        <v>21</v>
      </c>
      <c r="D168" s="22" t="s">
        <v>30</v>
      </c>
      <c r="E168" s="22">
        <v>4654.2299999999996</v>
      </c>
      <c r="F168" s="22">
        <f t="shared" si="2"/>
        <v>97738.829999999987</v>
      </c>
    </row>
    <row r="169" spans="1:6" x14ac:dyDescent="0.25">
      <c r="A169" s="22" t="s">
        <v>537</v>
      </c>
      <c r="B169" s="22" t="s">
        <v>538</v>
      </c>
      <c r="C169" s="22">
        <v>18</v>
      </c>
      <c r="D169" s="22" t="s">
        <v>30</v>
      </c>
      <c r="E169" s="22">
        <v>3535.87</v>
      </c>
      <c r="F169" s="22">
        <f t="shared" si="2"/>
        <v>63645.659999999996</v>
      </c>
    </row>
    <row r="170" spans="1:6" x14ac:dyDescent="0.25">
      <c r="A170" s="22" t="s">
        <v>539</v>
      </c>
      <c r="B170" s="22" t="s">
        <v>540</v>
      </c>
      <c r="C170" s="22">
        <v>32</v>
      </c>
      <c r="D170" s="22" t="s">
        <v>30</v>
      </c>
      <c r="E170" s="22">
        <v>14602.32</v>
      </c>
      <c r="F170" s="22">
        <f t="shared" si="2"/>
        <v>467274.23999999999</v>
      </c>
    </row>
    <row r="171" spans="1:6" ht="30" x14ac:dyDescent="0.25">
      <c r="A171" s="22" t="s">
        <v>541</v>
      </c>
      <c r="B171" s="22" t="s">
        <v>542</v>
      </c>
      <c r="C171" s="22">
        <v>39</v>
      </c>
      <c r="D171" s="22" t="s">
        <v>30</v>
      </c>
      <c r="E171" s="22">
        <v>7160.68</v>
      </c>
      <c r="F171" s="22">
        <f t="shared" si="2"/>
        <v>279266.52</v>
      </c>
    </row>
    <row r="172" spans="1:6" x14ac:dyDescent="0.25">
      <c r="A172" s="22" t="s">
        <v>543</v>
      </c>
      <c r="B172" s="22" t="s">
        <v>544</v>
      </c>
      <c r="C172" s="22">
        <v>22</v>
      </c>
      <c r="D172" s="22" t="s">
        <v>30</v>
      </c>
      <c r="E172" s="22">
        <v>8324.27</v>
      </c>
      <c r="F172" s="22">
        <f t="shared" si="2"/>
        <v>183133.94</v>
      </c>
    </row>
    <row r="173" spans="1:6" x14ac:dyDescent="0.25">
      <c r="A173" s="22" t="s">
        <v>545</v>
      </c>
      <c r="B173" s="22" t="s">
        <v>546</v>
      </c>
      <c r="C173" s="22">
        <v>10</v>
      </c>
      <c r="D173" s="22" t="s">
        <v>30</v>
      </c>
      <c r="E173" s="22">
        <v>9216.92</v>
      </c>
      <c r="F173" s="22">
        <f t="shared" si="2"/>
        <v>92169.2</v>
      </c>
    </row>
    <row r="174" spans="1:6" x14ac:dyDescent="0.25">
      <c r="A174" s="22" t="s">
        <v>547</v>
      </c>
      <c r="B174" s="22" t="s">
        <v>548</v>
      </c>
      <c r="C174" s="22">
        <v>10</v>
      </c>
      <c r="D174" s="22" t="s">
        <v>30</v>
      </c>
      <c r="E174" s="22">
        <v>14489.3616</v>
      </c>
      <c r="F174" s="22">
        <f t="shared" si="2"/>
        <v>144893.61600000001</v>
      </c>
    </row>
    <row r="175" spans="1:6" ht="30" x14ac:dyDescent="0.25">
      <c r="A175" s="22" t="s">
        <v>549</v>
      </c>
      <c r="B175" s="22" t="s">
        <v>550</v>
      </c>
      <c r="C175" s="22">
        <v>39</v>
      </c>
      <c r="D175" s="22" t="s">
        <v>30</v>
      </c>
      <c r="E175" s="22">
        <v>10034.4</v>
      </c>
      <c r="F175" s="22">
        <f t="shared" si="2"/>
        <v>391341.6</v>
      </c>
    </row>
    <row r="176" spans="1:6" x14ac:dyDescent="0.25">
      <c r="A176" s="22" t="s">
        <v>551</v>
      </c>
      <c r="B176" s="22" t="s">
        <v>552</v>
      </c>
      <c r="C176" s="22">
        <v>54</v>
      </c>
      <c r="D176" s="22" t="s">
        <v>30</v>
      </c>
      <c r="E176" s="22">
        <v>14088.492</v>
      </c>
      <c r="F176" s="22">
        <f t="shared" si="2"/>
        <v>760778.56799999997</v>
      </c>
    </row>
    <row r="177" spans="1:6" x14ac:dyDescent="0.25">
      <c r="A177" s="22" t="s">
        <v>553</v>
      </c>
      <c r="B177" s="22" t="s">
        <v>554</v>
      </c>
      <c r="C177" s="22">
        <v>2</v>
      </c>
      <c r="D177" s="22" t="s">
        <v>30</v>
      </c>
      <c r="E177" s="22">
        <v>6925</v>
      </c>
      <c r="F177" s="22">
        <f t="shared" si="2"/>
        <v>13850</v>
      </c>
    </row>
    <row r="178" spans="1:6" ht="30" x14ac:dyDescent="0.25">
      <c r="A178" s="22" t="s">
        <v>555</v>
      </c>
      <c r="B178" s="22" t="s">
        <v>556</v>
      </c>
      <c r="C178" s="22">
        <v>8</v>
      </c>
      <c r="D178" s="22" t="s">
        <v>30</v>
      </c>
      <c r="E178" s="22">
        <v>6925.6913999999997</v>
      </c>
      <c r="F178" s="22">
        <f t="shared" si="2"/>
        <v>55405.531199999998</v>
      </c>
    </row>
    <row r="179" spans="1:6" x14ac:dyDescent="0.25">
      <c r="A179" s="22" t="s">
        <v>557</v>
      </c>
      <c r="B179" s="22" t="s">
        <v>558</v>
      </c>
      <c r="C179" s="22">
        <v>55</v>
      </c>
      <c r="D179" s="22" t="s">
        <v>30</v>
      </c>
      <c r="E179" s="22">
        <v>6453.4672</v>
      </c>
      <c r="F179" s="22">
        <f t="shared" si="2"/>
        <v>354940.696</v>
      </c>
    </row>
    <row r="180" spans="1:6" x14ac:dyDescent="0.25">
      <c r="A180" s="22" t="s">
        <v>559</v>
      </c>
      <c r="B180" s="22" t="s">
        <v>560</v>
      </c>
      <c r="C180" s="22">
        <v>4</v>
      </c>
      <c r="D180" s="22" t="s">
        <v>30</v>
      </c>
      <c r="E180" s="22">
        <v>17172.221399999999</v>
      </c>
      <c r="F180" s="22">
        <f t="shared" si="2"/>
        <v>68688.885599999994</v>
      </c>
    </row>
    <row r="181" spans="1:6" x14ac:dyDescent="0.25">
      <c r="A181" s="22" t="s">
        <v>561</v>
      </c>
      <c r="B181" s="22" t="s">
        <v>562</v>
      </c>
      <c r="C181" s="22">
        <v>5</v>
      </c>
      <c r="D181" s="22" t="s">
        <v>30</v>
      </c>
      <c r="E181" s="22">
        <v>17172.221399999999</v>
      </c>
      <c r="F181" s="22">
        <f t="shared" si="2"/>
        <v>85861.106999999989</v>
      </c>
    </row>
    <row r="182" spans="1:6" x14ac:dyDescent="0.25">
      <c r="A182" s="22" t="s">
        <v>563</v>
      </c>
      <c r="B182" s="22" t="s">
        <v>564</v>
      </c>
      <c r="C182" s="22">
        <v>6</v>
      </c>
      <c r="D182" s="22" t="s">
        <v>30</v>
      </c>
      <c r="E182" s="22">
        <v>17172.221399999999</v>
      </c>
      <c r="F182" s="22">
        <f t="shared" si="2"/>
        <v>103033.3284</v>
      </c>
    </row>
    <row r="183" spans="1:6" x14ac:dyDescent="0.25">
      <c r="A183" s="22" t="s">
        <v>565</v>
      </c>
      <c r="B183" s="22" t="s">
        <v>566</v>
      </c>
      <c r="C183" s="22">
        <v>15</v>
      </c>
      <c r="D183" s="22" t="s">
        <v>30</v>
      </c>
      <c r="E183" s="22">
        <v>32694.968000000001</v>
      </c>
      <c r="F183" s="22">
        <f t="shared" si="2"/>
        <v>490424.52</v>
      </c>
    </row>
    <row r="184" spans="1:6" ht="18.75" customHeight="1" x14ac:dyDescent="0.25">
      <c r="A184" s="22" t="s">
        <v>567</v>
      </c>
      <c r="B184" s="22" t="s">
        <v>568</v>
      </c>
      <c r="C184" s="22">
        <v>44</v>
      </c>
      <c r="D184" s="22" t="s">
        <v>30</v>
      </c>
      <c r="E184" s="22">
        <v>8992</v>
      </c>
      <c r="F184" s="22">
        <f t="shared" si="2"/>
        <v>395648</v>
      </c>
    </row>
    <row r="185" spans="1:6" x14ac:dyDescent="0.25">
      <c r="A185" s="22" t="s">
        <v>569</v>
      </c>
      <c r="B185" s="22" t="s">
        <v>570</v>
      </c>
      <c r="C185" s="22">
        <v>1</v>
      </c>
      <c r="D185" s="22" t="s">
        <v>30</v>
      </c>
      <c r="E185" s="22">
        <v>2750</v>
      </c>
      <c r="F185" s="22">
        <f t="shared" si="2"/>
        <v>2750</v>
      </c>
    </row>
    <row r="186" spans="1:6" x14ac:dyDescent="0.25">
      <c r="A186" s="22" t="s">
        <v>571</v>
      </c>
      <c r="B186" s="22" t="s">
        <v>572</v>
      </c>
      <c r="C186" s="22">
        <v>1</v>
      </c>
      <c r="D186" s="22" t="s">
        <v>30</v>
      </c>
      <c r="E186" s="22">
        <v>2750</v>
      </c>
      <c r="F186" s="22">
        <f t="shared" si="2"/>
        <v>2750</v>
      </c>
    </row>
    <row r="187" spans="1:6" x14ac:dyDescent="0.25">
      <c r="A187" s="22" t="s">
        <v>573</v>
      </c>
      <c r="B187" s="22" t="s">
        <v>574</v>
      </c>
      <c r="C187" s="22">
        <v>35</v>
      </c>
      <c r="D187" s="22" t="s">
        <v>30</v>
      </c>
      <c r="E187" s="22">
        <v>32694.97</v>
      </c>
      <c r="F187" s="22">
        <f t="shared" si="2"/>
        <v>1144323.95</v>
      </c>
    </row>
    <row r="188" spans="1:6" x14ac:dyDescent="0.25">
      <c r="A188" s="22" t="s">
        <v>575</v>
      </c>
      <c r="B188" s="22" t="s">
        <v>576</v>
      </c>
      <c r="C188" s="22">
        <v>999</v>
      </c>
      <c r="D188" s="22" t="s">
        <v>30</v>
      </c>
      <c r="E188" s="22">
        <v>92.04</v>
      </c>
      <c r="F188" s="22">
        <f t="shared" si="2"/>
        <v>91947.96</v>
      </c>
    </row>
    <row r="189" spans="1:6" x14ac:dyDescent="0.25">
      <c r="A189" s="22" t="s">
        <v>577</v>
      </c>
      <c r="B189" s="22" t="s">
        <v>578</v>
      </c>
      <c r="C189" s="22">
        <v>70</v>
      </c>
      <c r="D189" s="22" t="s">
        <v>30</v>
      </c>
      <c r="E189" s="22">
        <v>589.00879999999995</v>
      </c>
      <c r="F189" s="22">
        <v>41230.616000000002</v>
      </c>
    </row>
    <row r="190" spans="1:6" x14ac:dyDescent="0.25">
      <c r="A190" s="22" t="s">
        <v>579</v>
      </c>
      <c r="B190" s="22" t="s">
        <v>580</v>
      </c>
      <c r="C190" s="22">
        <v>57</v>
      </c>
      <c r="D190" s="22" t="s">
        <v>30</v>
      </c>
      <c r="E190" s="22">
        <v>631.29999999999995</v>
      </c>
      <c r="F190" s="22">
        <f t="shared" si="2"/>
        <v>35984.1</v>
      </c>
    </row>
    <row r="191" spans="1:6" x14ac:dyDescent="0.25">
      <c r="F191" s="25">
        <f>SUM(F8:F190)</f>
        <v>10007068.942800002</v>
      </c>
    </row>
    <row r="194" spans="1:6" ht="15.75" x14ac:dyDescent="0.25">
      <c r="A194" s="17" t="s">
        <v>20</v>
      </c>
      <c r="B194" s="17"/>
      <c r="C194" s="17"/>
      <c r="D194" s="17"/>
      <c r="E194" s="17"/>
      <c r="F194" s="17"/>
    </row>
    <row r="195" spans="1:6" ht="15.75" x14ac:dyDescent="0.25">
      <c r="A195" s="17" t="s">
        <v>1</v>
      </c>
      <c r="B195" s="17"/>
      <c r="C195" s="17"/>
      <c r="D195" s="17"/>
      <c r="E195" s="17"/>
      <c r="F195" s="17"/>
    </row>
    <row r="196" spans="1:6" ht="15.75" x14ac:dyDescent="0.25">
      <c r="A196" s="17" t="s">
        <v>21</v>
      </c>
      <c r="B196" s="17"/>
      <c r="C196" s="17"/>
      <c r="D196" s="17"/>
      <c r="E196" s="17"/>
      <c r="F196" s="17"/>
    </row>
    <row r="197" spans="1:6" ht="15.75" x14ac:dyDescent="0.25">
      <c r="B197" s="18"/>
    </row>
    <row r="198" spans="1:6" ht="15.75" x14ac:dyDescent="0.25">
      <c r="A198" s="19" t="s">
        <v>1678</v>
      </c>
      <c r="B198" s="19"/>
      <c r="C198" s="19"/>
      <c r="D198" s="19"/>
      <c r="E198" s="19"/>
      <c r="F198" s="19"/>
    </row>
    <row r="199" spans="1:6" ht="60" x14ac:dyDescent="0.25">
      <c r="A199" s="30" t="s">
        <v>23</v>
      </c>
      <c r="B199" s="30" t="s">
        <v>24</v>
      </c>
      <c r="C199" s="31" t="s">
        <v>1544</v>
      </c>
      <c r="D199" s="30" t="s">
        <v>26</v>
      </c>
      <c r="E199" s="30" t="s">
        <v>27</v>
      </c>
      <c r="F199" s="30" t="s">
        <v>8</v>
      </c>
    </row>
    <row r="200" spans="1:6" ht="30" x14ac:dyDescent="0.25">
      <c r="A200" s="22" t="s">
        <v>210</v>
      </c>
      <c r="B200" s="22" t="s">
        <v>211</v>
      </c>
      <c r="C200" s="22">
        <v>20</v>
      </c>
      <c r="D200" s="22" t="s">
        <v>30</v>
      </c>
      <c r="E200" s="22">
        <v>8413.5061999999998</v>
      </c>
      <c r="F200" s="22">
        <f>C200*E200</f>
        <v>168270.12400000001</v>
      </c>
    </row>
    <row r="201" spans="1:6" ht="30" x14ac:dyDescent="0.25">
      <c r="A201" s="22" t="s">
        <v>212</v>
      </c>
      <c r="B201" s="22" t="s">
        <v>213</v>
      </c>
      <c r="C201" s="22">
        <v>36</v>
      </c>
      <c r="D201" s="22" t="s">
        <v>30</v>
      </c>
      <c r="E201" s="22">
        <v>312.7</v>
      </c>
      <c r="F201" s="22">
        <f t="shared" ref="F201:F264" si="3">C201*E201</f>
        <v>11257.199999999999</v>
      </c>
    </row>
    <row r="202" spans="1:6" ht="30" x14ac:dyDescent="0.25">
      <c r="A202" s="22" t="s">
        <v>214</v>
      </c>
      <c r="B202" s="22" t="s">
        <v>215</v>
      </c>
      <c r="C202" s="22">
        <v>18</v>
      </c>
      <c r="D202" s="22" t="s">
        <v>30</v>
      </c>
      <c r="E202" s="22">
        <v>21.24</v>
      </c>
      <c r="F202" s="22">
        <f t="shared" si="3"/>
        <v>382.32</v>
      </c>
    </row>
    <row r="203" spans="1:6" x14ac:dyDescent="0.25">
      <c r="A203" s="22" t="s">
        <v>216</v>
      </c>
      <c r="B203" s="22" t="s">
        <v>217</v>
      </c>
      <c r="C203" s="22">
        <v>7</v>
      </c>
      <c r="D203" s="22" t="s">
        <v>30</v>
      </c>
      <c r="E203" s="22">
        <v>23897.064999999999</v>
      </c>
      <c r="F203" s="22">
        <f t="shared" si="3"/>
        <v>167279.45499999999</v>
      </c>
    </row>
    <row r="204" spans="1:6" ht="45" x14ac:dyDescent="0.25">
      <c r="A204" s="22" t="s">
        <v>218</v>
      </c>
      <c r="B204" s="22" t="s">
        <v>219</v>
      </c>
      <c r="C204" s="22">
        <v>410</v>
      </c>
      <c r="D204" s="22" t="s">
        <v>30</v>
      </c>
      <c r="E204" s="22">
        <v>25.96</v>
      </c>
      <c r="F204" s="22">
        <f t="shared" si="3"/>
        <v>10643.6</v>
      </c>
    </row>
    <row r="205" spans="1:6" ht="45" x14ac:dyDescent="0.25">
      <c r="A205" s="22" t="s">
        <v>220</v>
      </c>
      <c r="B205" s="22" t="s">
        <v>221</v>
      </c>
      <c r="C205" s="22">
        <v>9658</v>
      </c>
      <c r="D205" s="22" t="s">
        <v>30</v>
      </c>
      <c r="E205" s="22">
        <v>13.01</v>
      </c>
      <c r="F205" s="22">
        <f t="shared" si="3"/>
        <v>125650.58</v>
      </c>
    </row>
    <row r="206" spans="1:6" ht="30" x14ac:dyDescent="0.25">
      <c r="A206" s="22" t="s">
        <v>222</v>
      </c>
      <c r="B206" s="22" t="s">
        <v>223</v>
      </c>
      <c r="C206" s="22">
        <v>3900</v>
      </c>
      <c r="D206" s="22" t="s">
        <v>30</v>
      </c>
      <c r="E206" s="22">
        <v>43</v>
      </c>
      <c r="F206" s="22">
        <f t="shared" si="3"/>
        <v>167700</v>
      </c>
    </row>
    <row r="207" spans="1:6" x14ac:dyDescent="0.25">
      <c r="A207" s="22" t="s">
        <v>224</v>
      </c>
      <c r="B207" s="22" t="s">
        <v>225</v>
      </c>
      <c r="C207" s="22">
        <v>23</v>
      </c>
      <c r="D207" s="22" t="s">
        <v>30</v>
      </c>
      <c r="E207" s="22">
        <v>26</v>
      </c>
      <c r="F207" s="22">
        <f t="shared" si="3"/>
        <v>598</v>
      </c>
    </row>
    <row r="208" spans="1:6" ht="30" x14ac:dyDescent="0.25">
      <c r="A208" s="22" t="s">
        <v>226</v>
      </c>
      <c r="B208" s="22" t="s">
        <v>227</v>
      </c>
      <c r="C208" s="22">
        <v>10</v>
      </c>
      <c r="D208" s="22" t="s">
        <v>30</v>
      </c>
      <c r="E208" s="22">
        <v>215.94</v>
      </c>
      <c r="F208" s="22">
        <f t="shared" si="3"/>
        <v>2159.4</v>
      </c>
    </row>
    <row r="209" spans="1:6" x14ac:dyDescent="0.25">
      <c r="A209" s="22" t="s">
        <v>228</v>
      </c>
      <c r="B209" s="22" t="s">
        <v>229</v>
      </c>
      <c r="C209" s="22">
        <v>117</v>
      </c>
      <c r="D209" s="22" t="s">
        <v>30</v>
      </c>
      <c r="E209" s="22">
        <v>295</v>
      </c>
      <c r="F209" s="22">
        <f t="shared" si="3"/>
        <v>34515</v>
      </c>
    </row>
    <row r="210" spans="1:6" x14ac:dyDescent="0.25">
      <c r="A210" s="22" t="s">
        <v>230</v>
      </c>
      <c r="B210" s="22" t="s">
        <v>231</v>
      </c>
      <c r="C210" s="22">
        <v>8</v>
      </c>
      <c r="D210" s="22" t="s">
        <v>30</v>
      </c>
      <c r="E210" s="22">
        <v>295</v>
      </c>
      <c r="F210" s="22">
        <f t="shared" si="3"/>
        <v>2360</v>
      </c>
    </row>
    <row r="211" spans="1:6" x14ac:dyDescent="0.25">
      <c r="A211" s="22" t="s">
        <v>232</v>
      </c>
      <c r="B211" s="22" t="s">
        <v>233</v>
      </c>
      <c r="C211" s="22">
        <v>13</v>
      </c>
      <c r="D211" s="22" t="s">
        <v>30</v>
      </c>
      <c r="E211" s="22">
        <v>295</v>
      </c>
      <c r="F211" s="22">
        <f t="shared" si="3"/>
        <v>3835</v>
      </c>
    </row>
    <row r="212" spans="1:6" x14ac:dyDescent="0.25">
      <c r="A212" s="22" t="s">
        <v>234</v>
      </c>
      <c r="B212" s="22" t="s">
        <v>235</v>
      </c>
      <c r="C212" s="22">
        <v>84</v>
      </c>
      <c r="D212" s="22" t="s">
        <v>30</v>
      </c>
      <c r="E212" s="22">
        <v>295</v>
      </c>
      <c r="F212" s="22">
        <f t="shared" si="3"/>
        <v>24780</v>
      </c>
    </row>
    <row r="213" spans="1:6" x14ac:dyDescent="0.25">
      <c r="A213" s="22" t="s">
        <v>236</v>
      </c>
      <c r="B213" s="22" t="s">
        <v>237</v>
      </c>
      <c r="C213" s="22">
        <v>56</v>
      </c>
      <c r="D213" s="22" t="s">
        <v>30</v>
      </c>
      <c r="E213" s="22">
        <v>295</v>
      </c>
      <c r="F213" s="22">
        <f t="shared" si="3"/>
        <v>16520</v>
      </c>
    </row>
    <row r="214" spans="1:6" x14ac:dyDescent="0.25">
      <c r="A214" s="22" t="s">
        <v>238</v>
      </c>
      <c r="B214" s="22" t="s">
        <v>239</v>
      </c>
      <c r="C214" s="22">
        <v>492</v>
      </c>
      <c r="D214" s="22" t="s">
        <v>30</v>
      </c>
      <c r="E214" s="22">
        <v>100.3</v>
      </c>
      <c r="F214" s="22">
        <f t="shared" si="3"/>
        <v>49347.6</v>
      </c>
    </row>
    <row r="215" spans="1:6" x14ac:dyDescent="0.25">
      <c r="A215" s="22" t="s">
        <v>240</v>
      </c>
      <c r="B215" s="22" t="s">
        <v>241</v>
      </c>
      <c r="C215" s="22">
        <v>144</v>
      </c>
      <c r="D215" s="22" t="s">
        <v>30</v>
      </c>
      <c r="E215" s="22">
        <v>150.99279999999999</v>
      </c>
      <c r="F215" s="22">
        <f t="shared" si="3"/>
        <v>21742.963199999998</v>
      </c>
    </row>
    <row r="216" spans="1:6" x14ac:dyDescent="0.25">
      <c r="A216" s="22" t="s">
        <v>242</v>
      </c>
      <c r="B216" s="22" t="s">
        <v>243</v>
      </c>
      <c r="C216" s="22">
        <v>480</v>
      </c>
      <c r="D216" s="22" t="s">
        <v>30</v>
      </c>
      <c r="E216" s="22">
        <v>132.16</v>
      </c>
      <c r="F216" s="22">
        <f t="shared" si="3"/>
        <v>63436.799999999996</v>
      </c>
    </row>
    <row r="217" spans="1:6" x14ac:dyDescent="0.25">
      <c r="A217" s="22" t="s">
        <v>244</v>
      </c>
      <c r="B217" s="22" t="s">
        <v>245</v>
      </c>
      <c r="C217" s="22">
        <v>76</v>
      </c>
      <c r="D217" s="22" t="s">
        <v>30</v>
      </c>
      <c r="E217" s="22">
        <v>182.9</v>
      </c>
      <c r="F217" s="22">
        <f t="shared" si="3"/>
        <v>13900.4</v>
      </c>
    </row>
    <row r="218" spans="1:6" ht="30" x14ac:dyDescent="0.25">
      <c r="A218" s="22" t="s">
        <v>246</v>
      </c>
      <c r="B218" s="22" t="s">
        <v>247</v>
      </c>
      <c r="C218" s="22">
        <v>1</v>
      </c>
      <c r="D218" s="22" t="s">
        <v>30</v>
      </c>
      <c r="E218" s="22">
        <v>1416</v>
      </c>
      <c r="F218" s="22">
        <f t="shared" si="3"/>
        <v>1416</v>
      </c>
    </row>
    <row r="219" spans="1:6" ht="30" x14ac:dyDescent="0.25">
      <c r="A219" s="22" t="s">
        <v>248</v>
      </c>
      <c r="B219" s="22" t="s">
        <v>249</v>
      </c>
      <c r="C219" s="22">
        <v>24</v>
      </c>
      <c r="D219" s="22" t="s">
        <v>30</v>
      </c>
      <c r="E219" s="22">
        <v>531</v>
      </c>
      <c r="F219" s="22">
        <f t="shared" si="3"/>
        <v>12744</v>
      </c>
    </row>
    <row r="220" spans="1:6" x14ac:dyDescent="0.25">
      <c r="A220" s="22" t="s">
        <v>250</v>
      </c>
      <c r="B220" s="22" t="s">
        <v>251</v>
      </c>
      <c r="C220" s="22">
        <v>4701</v>
      </c>
      <c r="D220" s="22" t="s">
        <v>30</v>
      </c>
      <c r="E220" s="22">
        <v>30.68</v>
      </c>
      <c r="F220" s="22">
        <f t="shared" si="3"/>
        <v>144226.68</v>
      </c>
    </row>
    <row r="221" spans="1:6" x14ac:dyDescent="0.25">
      <c r="A221" s="22" t="s">
        <v>254</v>
      </c>
      <c r="B221" s="22" t="s">
        <v>255</v>
      </c>
      <c r="C221" s="22">
        <v>4</v>
      </c>
      <c r="D221" s="22" t="s">
        <v>30</v>
      </c>
      <c r="E221" s="22">
        <v>750</v>
      </c>
      <c r="F221" s="22">
        <f t="shared" si="3"/>
        <v>3000</v>
      </c>
    </row>
    <row r="222" spans="1:6" x14ac:dyDescent="0.25">
      <c r="A222" s="22" t="s">
        <v>256</v>
      </c>
      <c r="B222" s="22" t="s">
        <v>257</v>
      </c>
      <c r="C222" s="22">
        <v>4</v>
      </c>
      <c r="D222" s="22" t="s">
        <v>30</v>
      </c>
      <c r="E222" s="22">
        <v>50</v>
      </c>
      <c r="F222" s="22">
        <f t="shared" si="3"/>
        <v>200</v>
      </c>
    </row>
    <row r="223" spans="1:6" x14ac:dyDescent="0.25">
      <c r="A223" s="22" t="s">
        <v>258</v>
      </c>
      <c r="B223" s="22" t="s">
        <v>259</v>
      </c>
      <c r="C223" s="22">
        <v>364</v>
      </c>
      <c r="D223" s="22" t="s">
        <v>30</v>
      </c>
      <c r="E223" s="22">
        <v>15</v>
      </c>
      <c r="F223" s="22">
        <f t="shared" si="3"/>
        <v>5460</v>
      </c>
    </row>
    <row r="224" spans="1:6" x14ac:dyDescent="0.25">
      <c r="A224" s="22" t="s">
        <v>260</v>
      </c>
      <c r="B224" s="22" t="s">
        <v>261</v>
      </c>
      <c r="C224" s="22">
        <v>257</v>
      </c>
      <c r="D224" s="22" t="s">
        <v>30</v>
      </c>
      <c r="E224" s="22">
        <v>22.59</v>
      </c>
      <c r="F224" s="22">
        <f t="shared" si="3"/>
        <v>5805.63</v>
      </c>
    </row>
    <row r="225" spans="1:6" ht="30" x14ac:dyDescent="0.25">
      <c r="A225" s="22" t="s">
        <v>262</v>
      </c>
      <c r="B225" s="22" t="s">
        <v>263</v>
      </c>
      <c r="C225" s="22">
        <v>162</v>
      </c>
      <c r="D225" s="22" t="s">
        <v>30</v>
      </c>
      <c r="E225" s="22">
        <v>20.440000000000001</v>
      </c>
      <c r="F225" s="22">
        <f t="shared" si="3"/>
        <v>3311.28</v>
      </c>
    </row>
    <row r="226" spans="1:6" ht="30" x14ac:dyDescent="0.25">
      <c r="A226" s="22" t="s">
        <v>264</v>
      </c>
      <c r="B226" s="22" t="s">
        <v>265</v>
      </c>
      <c r="C226" s="22">
        <v>128</v>
      </c>
      <c r="D226" s="22" t="s">
        <v>30</v>
      </c>
      <c r="E226" s="22">
        <v>210.39400000000001</v>
      </c>
      <c r="F226" s="22">
        <f t="shared" si="3"/>
        <v>26930.432000000001</v>
      </c>
    </row>
    <row r="227" spans="1:6" ht="30" x14ac:dyDescent="0.25">
      <c r="A227" s="22" t="s">
        <v>266</v>
      </c>
      <c r="B227" s="22" t="s">
        <v>267</v>
      </c>
      <c r="C227" s="22">
        <v>135</v>
      </c>
      <c r="D227" s="22" t="s">
        <v>30</v>
      </c>
      <c r="E227" s="22">
        <v>64.900000000000006</v>
      </c>
      <c r="F227" s="22">
        <f t="shared" si="3"/>
        <v>8761.5</v>
      </c>
    </row>
    <row r="228" spans="1:6" x14ac:dyDescent="0.25">
      <c r="A228" s="22" t="s">
        <v>272</v>
      </c>
      <c r="B228" s="22" t="s">
        <v>273</v>
      </c>
      <c r="C228" s="22">
        <v>11</v>
      </c>
      <c r="D228" s="22" t="s">
        <v>30</v>
      </c>
      <c r="E228" s="22">
        <v>215</v>
      </c>
      <c r="F228" s="22">
        <f t="shared" si="3"/>
        <v>2365</v>
      </c>
    </row>
    <row r="229" spans="1:6" ht="30" x14ac:dyDescent="0.25">
      <c r="A229" s="22" t="s">
        <v>274</v>
      </c>
      <c r="B229" s="22" t="s">
        <v>275</v>
      </c>
      <c r="C229" s="22">
        <v>97</v>
      </c>
      <c r="D229" s="22" t="s">
        <v>30</v>
      </c>
      <c r="E229" s="22">
        <v>93</v>
      </c>
      <c r="F229" s="22">
        <f t="shared" si="3"/>
        <v>9021</v>
      </c>
    </row>
    <row r="230" spans="1:6" ht="30" x14ac:dyDescent="0.25">
      <c r="A230" s="22" t="s">
        <v>276</v>
      </c>
      <c r="B230" s="22" t="s">
        <v>277</v>
      </c>
      <c r="C230" s="22">
        <v>38</v>
      </c>
      <c r="D230" s="22" t="s">
        <v>30</v>
      </c>
      <c r="E230" s="22">
        <v>23.6</v>
      </c>
      <c r="F230" s="22">
        <f t="shared" si="3"/>
        <v>896.80000000000007</v>
      </c>
    </row>
    <row r="231" spans="1:6" x14ac:dyDescent="0.25">
      <c r="A231" s="22" t="s">
        <v>278</v>
      </c>
      <c r="B231" s="22" t="s">
        <v>279</v>
      </c>
      <c r="C231" s="22">
        <v>8</v>
      </c>
      <c r="D231" s="22" t="s">
        <v>30</v>
      </c>
      <c r="E231" s="22">
        <v>6395.6</v>
      </c>
      <c r="F231" s="22">
        <f t="shared" si="3"/>
        <v>51164.800000000003</v>
      </c>
    </row>
    <row r="232" spans="1:6" ht="30" x14ac:dyDescent="0.25">
      <c r="A232" s="22" t="s">
        <v>280</v>
      </c>
      <c r="B232" s="22" t="s">
        <v>281</v>
      </c>
      <c r="C232" s="22">
        <v>528</v>
      </c>
      <c r="D232" s="22" t="s">
        <v>30</v>
      </c>
      <c r="E232" s="22">
        <v>3.4220000000000002</v>
      </c>
      <c r="F232" s="22">
        <f t="shared" si="3"/>
        <v>1806.816</v>
      </c>
    </row>
    <row r="233" spans="1:6" ht="30" x14ac:dyDescent="0.25">
      <c r="A233" s="22" t="s">
        <v>282</v>
      </c>
      <c r="B233" s="22" t="s">
        <v>283</v>
      </c>
      <c r="C233" s="22">
        <v>504</v>
      </c>
      <c r="D233" s="22" t="s">
        <v>30</v>
      </c>
      <c r="E233" s="22">
        <v>4.2834000000000003</v>
      </c>
      <c r="F233" s="22">
        <f t="shared" si="3"/>
        <v>2158.8335999999999</v>
      </c>
    </row>
    <row r="234" spans="1:6" ht="30" x14ac:dyDescent="0.25">
      <c r="A234" s="22" t="s">
        <v>284</v>
      </c>
      <c r="B234" s="22" t="s">
        <v>285</v>
      </c>
      <c r="C234" s="22">
        <v>1308</v>
      </c>
      <c r="D234" s="22" t="s">
        <v>30</v>
      </c>
      <c r="E234" s="22">
        <v>2.36</v>
      </c>
      <c r="F234" s="22">
        <f t="shared" si="3"/>
        <v>3086.8799999999997</v>
      </c>
    </row>
    <row r="235" spans="1:6" ht="30" x14ac:dyDescent="0.25">
      <c r="A235" s="22" t="s">
        <v>286</v>
      </c>
      <c r="B235" s="22" t="s">
        <v>287</v>
      </c>
      <c r="C235" s="22">
        <v>537</v>
      </c>
      <c r="D235" s="22" t="s">
        <v>288</v>
      </c>
      <c r="E235" s="22">
        <v>34.22</v>
      </c>
      <c r="F235" s="22">
        <f t="shared" si="3"/>
        <v>18376.14</v>
      </c>
    </row>
    <row r="236" spans="1:6" ht="30" x14ac:dyDescent="0.25">
      <c r="A236" s="22" t="s">
        <v>289</v>
      </c>
      <c r="B236" s="22" t="s">
        <v>290</v>
      </c>
      <c r="C236" s="22">
        <v>344</v>
      </c>
      <c r="D236" s="22" t="s">
        <v>30</v>
      </c>
      <c r="E236" s="22">
        <v>20.059999999999999</v>
      </c>
      <c r="F236" s="22">
        <f t="shared" si="3"/>
        <v>6900.6399999999994</v>
      </c>
    </row>
    <row r="237" spans="1:6" ht="45" x14ac:dyDescent="0.25">
      <c r="A237" s="22" t="s">
        <v>1679</v>
      </c>
      <c r="B237" s="22" t="s">
        <v>1680</v>
      </c>
      <c r="C237" s="22">
        <v>89</v>
      </c>
      <c r="D237" s="22" t="s">
        <v>30</v>
      </c>
      <c r="E237" s="22">
        <v>53.005600000000001</v>
      </c>
      <c r="F237" s="22">
        <f t="shared" si="3"/>
        <v>4717.4984000000004</v>
      </c>
    </row>
    <row r="238" spans="1:6" x14ac:dyDescent="0.25">
      <c r="A238" s="22" t="s">
        <v>291</v>
      </c>
      <c r="B238" s="22" t="s">
        <v>292</v>
      </c>
      <c r="C238" s="22">
        <v>134</v>
      </c>
      <c r="D238" s="22" t="s">
        <v>30</v>
      </c>
      <c r="E238" s="22">
        <v>21.83</v>
      </c>
      <c r="F238" s="22">
        <f t="shared" si="3"/>
        <v>2925.22</v>
      </c>
    </row>
    <row r="239" spans="1:6" x14ac:dyDescent="0.25">
      <c r="A239" s="22" t="s">
        <v>293</v>
      </c>
      <c r="B239" s="22" t="s">
        <v>294</v>
      </c>
      <c r="C239" s="22">
        <v>489</v>
      </c>
      <c r="D239" s="22" t="s">
        <v>30</v>
      </c>
      <c r="E239" s="22">
        <v>1</v>
      </c>
      <c r="F239" s="22">
        <f t="shared" si="3"/>
        <v>489</v>
      </c>
    </row>
    <row r="240" spans="1:6" ht="30" x14ac:dyDescent="0.25">
      <c r="A240" s="22" t="s">
        <v>295</v>
      </c>
      <c r="B240" s="22" t="s">
        <v>296</v>
      </c>
      <c r="C240" s="22">
        <v>27</v>
      </c>
      <c r="D240" s="22" t="s">
        <v>30</v>
      </c>
      <c r="E240" s="22">
        <v>378</v>
      </c>
      <c r="F240" s="22">
        <f t="shared" si="3"/>
        <v>10206</v>
      </c>
    </row>
    <row r="241" spans="1:6" ht="30" x14ac:dyDescent="0.25">
      <c r="A241" s="22" t="s">
        <v>297</v>
      </c>
      <c r="B241" s="22" t="s">
        <v>298</v>
      </c>
      <c r="C241" s="22">
        <v>138</v>
      </c>
      <c r="D241" s="22" t="s">
        <v>30</v>
      </c>
      <c r="E241" s="22">
        <v>109</v>
      </c>
      <c r="F241" s="22">
        <f t="shared" si="3"/>
        <v>15042</v>
      </c>
    </row>
    <row r="242" spans="1:6" ht="30" x14ac:dyDescent="0.25">
      <c r="A242" s="22" t="s">
        <v>299</v>
      </c>
      <c r="B242" s="22" t="s">
        <v>300</v>
      </c>
      <c r="C242" s="22">
        <v>2760</v>
      </c>
      <c r="D242" s="22" t="s">
        <v>30</v>
      </c>
      <c r="E242" s="22">
        <v>354</v>
      </c>
      <c r="F242" s="22">
        <f t="shared" si="3"/>
        <v>977040</v>
      </c>
    </row>
    <row r="243" spans="1:6" x14ac:dyDescent="0.25">
      <c r="A243" s="22" t="s">
        <v>301</v>
      </c>
      <c r="B243" s="22" t="s">
        <v>302</v>
      </c>
      <c r="C243" s="22">
        <v>10</v>
      </c>
      <c r="D243" s="22" t="s">
        <v>30</v>
      </c>
      <c r="E243" s="22">
        <v>7500</v>
      </c>
      <c r="F243" s="22">
        <f t="shared" si="3"/>
        <v>75000</v>
      </c>
    </row>
    <row r="244" spans="1:6" ht="30" x14ac:dyDescent="0.25">
      <c r="A244" s="22" t="s">
        <v>303</v>
      </c>
      <c r="B244" s="22" t="s">
        <v>304</v>
      </c>
      <c r="C244" s="22">
        <v>38</v>
      </c>
      <c r="D244" s="22" t="s">
        <v>30</v>
      </c>
      <c r="E244" s="22">
        <v>41.394399999999997</v>
      </c>
      <c r="F244" s="22">
        <f t="shared" si="3"/>
        <v>1572.9871999999998</v>
      </c>
    </row>
    <row r="245" spans="1:6" x14ac:dyDescent="0.25">
      <c r="A245" s="22" t="s">
        <v>305</v>
      </c>
      <c r="B245" s="22" t="s">
        <v>306</v>
      </c>
      <c r="C245" s="22">
        <v>3</v>
      </c>
      <c r="D245" s="22" t="s">
        <v>30</v>
      </c>
      <c r="E245" s="22">
        <v>6016.3951999999999</v>
      </c>
      <c r="F245" s="22">
        <f t="shared" si="3"/>
        <v>18049.185600000001</v>
      </c>
    </row>
    <row r="246" spans="1:6" x14ac:dyDescent="0.25">
      <c r="A246" s="22" t="s">
        <v>307</v>
      </c>
      <c r="B246" s="22" t="s">
        <v>308</v>
      </c>
      <c r="C246" s="22">
        <v>4</v>
      </c>
      <c r="D246" s="22" t="s">
        <v>30</v>
      </c>
      <c r="E246" s="22">
        <v>16646.1302</v>
      </c>
      <c r="F246" s="22">
        <f t="shared" si="3"/>
        <v>66584.520799999998</v>
      </c>
    </row>
    <row r="247" spans="1:6" x14ac:dyDescent="0.25">
      <c r="A247" s="22" t="s">
        <v>309</v>
      </c>
      <c r="B247" s="22" t="s">
        <v>310</v>
      </c>
      <c r="C247" s="22">
        <v>5</v>
      </c>
      <c r="D247" s="22" t="s">
        <v>30</v>
      </c>
      <c r="E247" s="22">
        <v>16646.1302</v>
      </c>
      <c r="F247" s="22">
        <f t="shared" si="3"/>
        <v>83230.650999999998</v>
      </c>
    </row>
    <row r="248" spans="1:6" x14ac:dyDescent="0.25">
      <c r="A248" s="22" t="s">
        <v>311</v>
      </c>
      <c r="B248" s="22" t="s">
        <v>312</v>
      </c>
      <c r="C248" s="22">
        <v>5</v>
      </c>
      <c r="D248" s="22" t="s">
        <v>30</v>
      </c>
      <c r="E248" s="22">
        <v>16646.236400000002</v>
      </c>
      <c r="F248" s="22">
        <f t="shared" si="3"/>
        <v>83231.182000000001</v>
      </c>
    </row>
    <row r="249" spans="1:6" ht="30" x14ac:dyDescent="0.25">
      <c r="A249" s="22" t="s">
        <v>313</v>
      </c>
      <c r="B249" s="22" t="s">
        <v>314</v>
      </c>
      <c r="C249" s="22">
        <v>71</v>
      </c>
      <c r="D249" s="22" t="s">
        <v>30</v>
      </c>
      <c r="E249" s="22">
        <v>17</v>
      </c>
      <c r="F249" s="22">
        <f t="shared" si="3"/>
        <v>1207</v>
      </c>
    </row>
    <row r="250" spans="1:6" x14ac:dyDescent="0.25">
      <c r="A250" s="22" t="s">
        <v>315</v>
      </c>
      <c r="B250" s="22" t="s">
        <v>316</v>
      </c>
      <c r="C250" s="22">
        <v>111</v>
      </c>
      <c r="D250" s="22" t="s">
        <v>30</v>
      </c>
      <c r="E250" s="22">
        <v>90.86</v>
      </c>
      <c r="F250" s="22">
        <f t="shared" si="3"/>
        <v>10085.459999999999</v>
      </c>
    </row>
    <row r="251" spans="1:6" x14ac:dyDescent="0.25">
      <c r="A251" s="22" t="s">
        <v>317</v>
      </c>
      <c r="B251" s="22" t="s">
        <v>318</v>
      </c>
      <c r="C251" s="22">
        <v>150</v>
      </c>
      <c r="D251" s="22" t="s">
        <v>30</v>
      </c>
      <c r="E251" s="22">
        <v>12.39</v>
      </c>
      <c r="F251" s="22">
        <f t="shared" si="3"/>
        <v>1858.5</v>
      </c>
    </row>
    <row r="252" spans="1:6" x14ac:dyDescent="0.25">
      <c r="A252" s="22" t="s">
        <v>319</v>
      </c>
      <c r="B252" s="22" t="s">
        <v>320</v>
      </c>
      <c r="C252" s="22">
        <v>200</v>
      </c>
      <c r="D252" s="22" t="s">
        <v>30</v>
      </c>
      <c r="E252" s="22">
        <v>2.4500000000000002</v>
      </c>
      <c r="F252" s="22">
        <f t="shared" si="3"/>
        <v>490.00000000000006</v>
      </c>
    </row>
    <row r="253" spans="1:6" x14ac:dyDescent="0.25">
      <c r="A253" s="22" t="s">
        <v>321</v>
      </c>
      <c r="B253" s="22" t="s">
        <v>322</v>
      </c>
      <c r="C253" s="22">
        <v>200</v>
      </c>
      <c r="D253" s="22" t="s">
        <v>30</v>
      </c>
      <c r="E253" s="22">
        <v>4.1500000000000004</v>
      </c>
      <c r="F253" s="22">
        <f t="shared" si="3"/>
        <v>830.00000000000011</v>
      </c>
    </row>
    <row r="254" spans="1:6" x14ac:dyDescent="0.25">
      <c r="A254" s="22" t="s">
        <v>323</v>
      </c>
      <c r="B254" s="22" t="s">
        <v>324</v>
      </c>
      <c r="C254" s="22">
        <v>200</v>
      </c>
      <c r="D254" s="22" t="s">
        <v>30</v>
      </c>
      <c r="E254" s="22">
        <v>4.1500000000000004</v>
      </c>
      <c r="F254" s="22">
        <f t="shared" si="3"/>
        <v>830.00000000000011</v>
      </c>
    </row>
    <row r="255" spans="1:6" x14ac:dyDescent="0.25">
      <c r="A255" s="22" t="s">
        <v>325</v>
      </c>
      <c r="B255" s="22" t="s">
        <v>326</v>
      </c>
      <c r="C255" s="22">
        <v>250</v>
      </c>
      <c r="D255" s="22" t="s">
        <v>30</v>
      </c>
      <c r="E255" s="22">
        <v>4.1500000000000004</v>
      </c>
      <c r="F255" s="22">
        <f t="shared" si="3"/>
        <v>1037.5</v>
      </c>
    </row>
    <row r="256" spans="1:6" ht="30" x14ac:dyDescent="0.25">
      <c r="A256" s="22" t="s">
        <v>327</v>
      </c>
      <c r="B256" s="22" t="s">
        <v>328</v>
      </c>
      <c r="C256" s="22">
        <v>105</v>
      </c>
      <c r="D256" s="22" t="s">
        <v>30</v>
      </c>
      <c r="E256" s="22">
        <v>25.96</v>
      </c>
      <c r="F256" s="22">
        <f t="shared" si="3"/>
        <v>2725.8</v>
      </c>
    </row>
    <row r="257" spans="1:6" x14ac:dyDescent="0.25">
      <c r="A257" s="22" t="s">
        <v>329</v>
      </c>
      <c r="B257" s="22" t="s">
        <v>330</v>
      </c>
      <c r="C257" s="22">
        <v>180</v>
      </c>
      <c r="D257" s="22" t="s">
        <v>30</v>
      </c>
      <c r="E257" s="22">
        <v>14.5</v>
      </c>
      <c r="F257" s="22">
        <f t="shared" si="3"/>
        <v>2610</v>
      </c>
    </row>
    <row r="258" spans="1:6" x14ac:dyDescent="0.25">
      <c r="A258" s="22" t="s">
        <v>331</v>
      </c>
      <c r="B258" s="22" t="s">
        <v>332</v>
      </c>
      <c r="C258" s="22">
        <v>400</v>
      </c>
      <c r="D258" s="22" t="s">
        <v>30</v>
      </c>
      <c r="E258" s="22">
        <v>14.5</v>
      </c>
      <c r="F258" s="22">
        <f t="shared" si="3"/>
        <v>5800</v>
      </c>
    </row>
    <row r="259" spans="1:6" x14ac:dyDescent="0.25">
      <c r="A259" s="22" t="s">
        <v>335</v>
      </c>
      <c r="B259" s="22" t="s">
        <v>336</v>
      </c>
      <c r="C259" s="22">
        <v>96</v>
      </c>
      <c r="D259" s="22" t="s">
        <v>30</v>
      </c>
      <c r="E259" s="22">
        <v>36.340000000000003</v>
      </c>
      <c r="F259" s="22">
        <f t="shared" si="3"/>
        <v>3488.6400000000003</v>
      </c>
    </row>
    <row r="260" spans="1:6" x14ac:dyDescent="0.25">
      <c r="A260" s="22" t="s">
        <v>337</v>
      </c>
      <c r="B260" s="22" t="s">
        <v>338</v>
      </c>
      <c r="C260" s="22">
        <v>362</v>
      </c>
      <c r="D260" s="22" t="s">
        <v>30</v>
      </c>
      <c r="E260" s="22">
        <v>4.8</v>
      </c>
      <c r="F260" s="22">
        <f t="shared" si="3"/>
        <v>1737.6</v>
      </c>
    </row>
    <row r="261" spans="1:6" x14ac:dyDescent="0.25">
      <c r="A261" s="22" t="s">
        <v>339</v>
      </c>
      <c r="B261" s="22" t="s">
        <v>340</v>
      </c>
      <c r="C261" s="22">
        <v>12</v>
      </c>
      <c r="D261" s="22" t="s">
        <v>30</v>
      </c>
      <c r="E261" s="22">
        <v>40</v>
      </c>
      <c r="F261" s="22">
        <f t="shared" si="3"/>
        <v>480</v>
      </c>
    </row>
    <row r="262" spans="1:6" x14ac:dyDescent="0.25">
      <c r="A262" s="22" t="s">
        <v>341</v>
      </c>
      <c r="B262" s="22" t="s">
        <v>342</v>
      </c>
      <c r="C262" s="22">
        <v>88</v>
      </c>
      <c r="D262" s="22" t="s">
        <v>30</v>
      </c>
      <c r="E262" s="22">
        <v>507.4</v>
      </c>
      <c r="F262" s="22">
        <f t="shared" si="3"/>
        <v>44651.199999999997</v>
      </c>
    </row>
    <row r="263" spans="1:6" ht="30" x14ac:dyDescent="0.25">
      <c r="A263" s="22" t="s">
        <v>343</v>
      </c>
      <c r="B263" s="22" t="s">
        <v>344</v>
      </c>
      <c r="C263" s="22">
        <v>520</v>
      </c>
      <c r="D263" s="22" t="s">
        <v>30</v>
      </c>
      <c r="E263" s="22">
        <v>127.44</v>
      </c>
      <c r="F263" s="22">
        <f t="shared" si="3"/>
        <v>66268.800000000003</v>
      </c>
    </row>
    <row r="264" spans="1:6" ht="30" x14ac:dyDescent="0.25">
      <c r="A264" s="22" t="s">
        <v>345</v>
      </c>
      <c r="B264" s="22" t="s">
        <v>346</v>
      </c>
      <c r="C264" s="22">
        <v>39</v>
      </c>
      <c r="D264" s="22" t="s">
        <v>30</v>
      </c>
      <c r="E264" s="22">
        <v>147.5</v>
      </c>
      <c r="F264" s="22">
        <f t="shared" si="3"/>
        <v>5752.5</v>
      </c>
    </row>
    <row r="265" spans="1:6" ht="30" x14ac:dyDescent="0.25">
      <c r="A265" s="22" t="s">
        <v>347</v>
      </c>
      <c r="B265" s="22" t="s">
        <v>348</v>
      </c>
      <c r="C265" s="22">
        <v>167</v>
      </c>
      <c r="D265" s="22" t="s">
        <v>30</v>
      </c>
      <c r="E265" s="22">
        <v>147.5</v>
      </c>
      <c r="F265" s="22">
        <f t="shared" ref="F265:F328" si="4">C265*E265</f>
        <v>24632.5</v>
      </c>
    </row>
    <row r="266" spans="1:6" ht="30" x14ac:dyDescent="0.25">
      <c r="A266" s="22" t="s">
        <v>349</v>
      </c>
      <c r="B266" s="22" t="s">
        <v>350</v>
      </c>
      <c r="C266" s="22">
        <v>350</v>
      </c>
      <c r="D266" s="22" t="s">
        <v>30</v>
      </c>
      <c r="E266" s="22">
        <v>53.1</v>
      </c>
      <c r="F266" s="22">
        <f t="shared" si="4"/>
        <v>18585</v>
      </c>
    </row>
    <row r="267" spans="1:6" x14ac:dyDescent="0.25">
      <c r="A267" s="22" t="s">
        <v>351</v>
      </c>
      <c r="B267" s="22" t="s">
        <v>352</v>
      </c>
      <c r="C267" s="22">
        <v>54</v>
      </c>
      <c r="D267" s="22" t="s">
        <v>30</v>
      </c>
      <c r="E267" s="22">
        <v>454</v>
      </c>
      <c r="F267" s="22">
        <f t="shared" si="4"/>
        <v>24516</v>
      </c>
    </row>
    <row r="268" spans="1:6" x14ac:dyDescent="0.25">
      <c r="A268" s="22" t="s">
        <v>353</v>
      </c>
      <c r="B268" s="22" t="s">
        <v>354</v>
      </c>
      <c r="C268" s="22">
        <v>189</v>
      </c>
      <c r="D268" s="22" t="s">
        <v>30</v>
      </c>
      <c r="E268" s="22">
        <v>336.3</v>
      </c>
      <c r="F268" s="22">
        <f t="shared" si="4"/>
        <v>63560.700000000004</v>
      </c>
    </row>
    <row r="269" spans="1:6" ht="30" x14ac:dyDescent="0.25">
      <c r="A269" s="22" t="s">
        <v>355</v>
      </c>
      <c r="B269" s="22" t="s">
        <v>356</v>
      </c>
      <c r="C269" s="22">
        <v>379</v>
      </c>
      <c r="D269" s="22" t="s">
        <v>30</v>
      </c>
      <c r="E269" s="22">
        <v>4.24</v>
      </c>
      <c r="F269" s="22">
        <f t="shared" si="4"/>
        <v>1606.96</v>
      </c>
    </row>
    <row r="270" spans="1:6" ht="30" x14ac:dyDescent="0.25">
      <c r="A270" s="22" t="s">
        <v>1681</v>
      </c>
      <c r="B270" s="22" t="s">
        <v>1682</v>
      </c>
      <c r="C270" s="22">
        <v>327</v>
      </c>
      <c r="D270" s="22" t="s">
        <v>30</v>
      </c>
      <c r="E270" s="22">
        <v>72.9358</v>
      </c>
      <c r="F270" s="22">
        <f t="shared" si="4"/>
        <v>23850.006600000001</v>
      </c>
    </row>
    <row r="271" spans="1:6" ht="30" x14ac:dyDescent="0.25">
      <c r="A271" s="22" t="s">
        <v>357</v>
      </c>
      <c r="B271" s="22" t="s">
        <v>358</v>
      </c>
      <c r="C271" s="22">
        <v>94</v>
      </c>
      <c r="D271" s="22" t="s">
        <v>30</v>
      </c>
      <c r="E271" s="22">
        <v>11.8</v>
      </c>
      <c r="F271" s="22">
        <f t="shared" si="4"/>
        <v>1109.2</v>
      </c>
    </row>
    <row r="272" spans="1:6" x14ac:dyDescent="0.25">
      <c r="A272" s="22" t="s">
        <v>359</v>
      </c>
      <c r="B272" s="22" t="s">
        <v>360</v>
      </c>
      <c r="C272" s="22">
        <v>125</v>
      </c>
      <c r="D272" s="22" t="s">
        <v>30</v>
      </c>
      <c r="E272" s="22">
        <v>185.96799999999999</v>
      </c>
      <c r="F272" s="22">
        <f t="shared" si="4"/>
        <v>23246</v>
      </c>
    </row>
    <row r="273" spans="1:6" ht="30" x14ac:dyDescent="0.25">
      <c r="A273" s="22" t="s">
        <v>361</v>
      </c>
      <c r="B273" s="22" t="s">
        <v>362</v>
      </c>
      <c r="C273" s="22">
        <v>66</v>
      </c>
      <c r="D273" s="22" t="s">
        <v>30</v>
      </c>
      <c r="E273" s="22">
        <v>42.869399999999999</v>
      </c>
      <c r="F273" s="22">
        <f t="shared" si="4"/>
        <v>2829.3804</v>
      </c>
    </row>
    <row r="274" spans="1:6" x14ac:dyDescent="0.25">
      <c r="A274" s="22" t="s">
        <v>363</v>
      </c>
      <c r="B274" s="22" t="s">
        <v>364</v>
      </c>
      <c r="C274" s="22">
        <v>13</v>
      </c>
      <c r="D274" s="22" t="s">
        <v>30</v>
      </c>
      <c r="E274" s="22">
        <v>87.025000000000006</v>
      </c>
      <c r="F274" s="22">
        <f t="shared" si="4"/>
        <v>1131.325</v>
      </c>
    </row>
    <row r="275" spans="1:6" ht="30" x14ac:dyDescent="0.25">
      <c r="A275" s="22" t="s">
        <v>1683</v>
      </c>
      <c r="B275" s="22" t="s">
        <v>1684</v>
      </c>
      <c r="C275" s="22">
        <v>8</v>
      </c>
      <c r="D275" s="22" t="s">
        <v>30</v>
      </c>
      <c r="E275" s="22">
        <v>1044.3</v>
      </c>
      <c r="F275" s="22">
        <f t="shared" si="4"/>
        <v>8354.4</v>
      </c>
    </row>
    <row r="276" spans="1:6" x14ac:dyDescent="0.25">
      <c r="A276" s="22" t="s">
        <v>369</v>
      </c>
      <c r="B276" s="22" t="s">
        <v>370</v>
      </c>
      <c r="C276" s="22">
        <v>1</v>
      </c>
      <c r="D276" s="22" t="s">
        <v>30</v>
      </c>
      <c r="E276" s="22">
        <v>27709.999</v>
      </c>
      <c r="F276" s="22">
        <f t="shared" si="4"/>
        <v>27709.999</v>
      </c>
    </row>
    <row r="277" spans="1:6" x14ac:dyDescent="0.25">
      <c r="A277" s="22" t="s">
        <v>371</v>
      </c>
      <c r="B277" s="22" t="s">
        <v>372</v>
      </c>
      <c r="C277" s="22">
        <v>1</v>
      </c>
      <c r="D277" s="22" t="s">
        <v>30</v>
      </c>
      <c r="E277" s="22">
        <v>27710</v>
      </c>
      <c r="F277" s="22">
        <f t="shared" si="4"/>
        <v>27710</v>
      </c>
    </row>
    <row r="278" spans="1:6" ht="30" x14ac:dyDescent="0.25">
      <c r="A278" s="22" t="s">
        <v>373</v>
      </c>
      <c r="B278" s="22" t="s">
        <v>374</v>
      </c>
      <c r="C278" s="22">
        <v>9</v>
      </c>
      <c r="D278" s="22" t="s">
        <v>30</v>
      </c>
      <c r="E278" s="22">
        <v>332.76</v>
      </c>
      <c r="F278" s="22">
        <f t="shared" si="4"/>
        <v>2994.84</v>
      </c>
    </row>
    <row r="279" spans="1:6" x14ac:dyDescent="0.25">
      <c r="A279" s="22" t="s">
        <v>375</v>
      </c>
      <c r="B279" s="22" t="s">
        <v>376</v>
      </c>
      <c r="C279" s="22">
        <v>784</v>
      </c>
      <c r="D279" s="22" t="s">
        <v>30</v>
      </c>
      <c r="E279" s="22">
        <v>3.05</v>
      </c>
      <c r="F279" s="22">
        <f t="shared" si="4"/>
        <v>2391.1999999999998</v>
      </c>
    </row>
    <row r="280" spans="1:6" x14ac:dyDescent="0.25">
      <c r="A280" s="22" t="s">
        <v>377</v>
      </c>
      <c r="B280" s="22" t="s">
        <v>378</v>
      </c>
      <c r="C280" s="22">
        <v>367</v>
      </c>
      <c r="D280" s="22" t="s">
        <v>30</v>
      </c>
      <c r="E280" s="22">
        <v>3.13</v>
      </c>
      <c r="F280" s="22">
        <f t="shared" si="4"/>
        <v>1148.71</v>
      </c>
    </row>
    <row r="281" spans="1:6" ht="30" x14ac:dyDescent="0.25">
      <c r="A281" s="22" t="s">
        <v>379</v>
      </c>
      <c r="B281" s="22" t="s">
        <v>380</v>
      </c>
      <c r="C281" s="22">
        <v>79</v>
      </c>
      <c r="D281" s="22" t="s">
        <v>30</v>
      </c>
      <c r="E281" s="22">
        <v>30</v>
      </c>
      <c r="F281" s="22">
        <f t="shared" si="4"/>
        <v>2370</v>
      </c>
    </row>
    <row r="282" spans="1:6" x14ac:dyDescent="0.25">
      <c r="A282" s="22" t="s">
        <v>381</v>
      </c>
      <c r="B282" s="22" t="s">
        <v>382</v>
      </c>
      <c r="C282" s="22">
        <v>2351</v>
      </c>
      <c r="D282" s="22" t="s">
        <v>30</v>
      </c>
      <c r="E282" s="22">
        <v>79</v>
      </c>
      <c r="F282" s="22">
        <f t="shared" si="4"/>
        <v>185729</v>
      </c>
    </row>
    <row r="283" spans="1:6" ht="30" x14ac:dyDescent="0.25">
      <c r="A283" s="22" t="s">
        <v>383</v>
      </c>
      <c r="B283" s="22" t="s">
        <v>384</v>
      </c>
      <c r="C283" s="22">
        <v>12</v>
      </c>
      <c r="D283" s="22" t="s">
        <v>30</v>
      </c>
      <c r="E283" s="22">
        <v>150</v>
      </c>
      <c r="F283" s="22">
        <f t="shared" si="4"/>
        <v>1800</v>
      </c>
    </row>
    <row r="284" spans="1:6" x14ac:dyDescent="0.25">
      <c r="A284" s="22" t="s">
        <v>385</v>
      </c>
      <c r="B284" s="22" t="s">
        <v>386</v>
      </c>
      <c r="C284" s="22">
        <v>4960</v>
      </c>
      <c r="D284" s="22" t="s">
        <v>30</v>
      </c>
      <c r="E284" s="22">
        <v>1</v>
      </c>
      <c r="F284" s="22">
        <f t="shared" si="4"/>
        <v>4960</v>
      </c>
    </row>
    <row r="285" spans="1:6" x14ac:dyDescent="0.25">
      <c r="A285" s="22" t="s">
        <v>393</v>
      </c>
      <c r="B285" s="22" t="s">
        <v>394</v>
      </c>
      <c r="C285" s="22">
        <v>57</v>
      </c>
      <c r="D285" s="22" t="s">
        <v>30</v>
      </c>
      <c r="E285" s="22">
        <v>8.5</v>
      </c>
      <c r="F285" s="22">
        <f t="shared" si="4"/>
        <v>484.5</v>
      </c>
    </row>
    <row r="286" spans="1:6" x14ac:dyDescent="0.25">
      <c r="A286" s="22" t="s">
        <v>395</v>
      </c>
      <c r="B286" s="22" t="s">
        <v>396</v>
      </c>
      <c r="C286" s="22">
        <v>60</v>
      </c>
      <c r="D286" s="22" t="s">
        <v>30</v>
      </c>
      <c r="E286" s="22">
        <v>8.5</v>
      </c>
      <c r="F286" s="22">
        <f t="shared" si="4"/>
        <v>510</v>
      </c>
    </row>
    <row r="287" spans="1:6" ht="30" x14ac:dyDescent="0.25">
      <c r="A287" s="22" t="s">
        <v>397</v>
      </c>
      <c r="B287" s="22" t="s">
        <v>398</v>
      </c>
      <c r="C287" s="22">
        <v>48</v>
      </c>
      <c r="D287" s="22" t="s">
        <v>30</v>
      </c>
      <c r="E287" s="22">
        <v>15.871</v>
      </c>
      <c r="F287" s="22">
        <f t="shared" si="4"/>
        <v>761.80799999999999</v>
      </c>
    </row>
    <row r="288" spans="1:6" ht="30" x14ac:dyDescent="0.25">
      <c r="A288" s="22" t="s">
        <v>399</v>
      </c>
      <c r="B288" s="22" t="s">
        <v>400</v>
      </c>
      <c r="C288" s="22">
        <v>67</v>
      </c>
      <c r="D288" s="22" t="s">
        <v>30</v>
      </c>
      <c r="E288" s="22">
        <v>15.871</v>
      </c>
      <c r="F288" s="22">
        <f t="shared" si="4"/>
        <v>1063.357</v>
      </c>
    </row>
    <row r="289" spans="1:6" x14ac:dyDescent="0.25">
      <c r="A289" s="22" t="s">
        <v>1685</v>
      </c>
      <c r="B289" s="22" t="s">
        <v>1686</v>
      </c>
      <c r="C289" s="22">
        <v>36</v>
      </c>
      <c r="D289" s="22" t="s">
        <v>30</v>
      </c>
      <c r="E289" s="22">
        <v>15.871</v>
      </c>
      <c r="F289" s="22">
        <f t="shared" si="4"/>
        <v>571.35599999999999</v>
      </c>
    </row>
    <row r="290" spans="1:6" ht="30" x14ac:dyDescent="0.25">
      <c r="A290" s="22" t="s">
        <v>401</v>
      </c>
      <c r="B290" s="22" t="s">
        <v>402</v>
      </c>
      <c r="C290" s="22">
        <v>146</v>
      </c>
      <c r="D290" s="22" t="s">
        <v>30</v>
      </c>
      <c r="E290" s="22">
        <v>41.3</v>
      </c>
      <c r="F290" s="22">
        <f t="shared" si="4"/>
        <v>6029.7999999999993</v>
      </c>
    </row>
    <row r="291" spans="1:6" ht="30" x14ac:dyDescent="0.25">
      <c r="A291" s="22" t="s">
        <v>1687</v>
      </c>
      <c r="B291" s="22" t="s">
        <v>1688</v>
      </c>
      <c r="C291" s="22">
        <v>155</v>
      </c>
      <c r="D291" s="22" t="s">
        <v>30</v>
      </c>
      <c r="E291" s="22">
        <v>20.059999999999999</v>
      </c>
      <c r="F291" s="22">
        <f t="shared" si="4"/>
        <v>3109.2999999999997</v>
      </c>
    </row>
    <row r="292" spans="1:6" ht="30" x14ac:dyDescent="0.25">
      <c r="A292" s="22" t="s">
        <v>1689</v>
      </c>
      <c r="B292" s="22" t="s">
        <v>1690</v>
      </c>
      <c r="C292" s="22">
        <v>128</v>
      </c>
      <c r="D292" s="22" t="s">
        <v>30</v>
      </c>
      <c r="E292" s="22">
        <v>20.059999999999999</v>
      </c>
      <c r="F292" s="22">
        <f t="shared" si="4"/>
        <v>2567.6799999999998</v>
      </c>
    </row>
    <row r="293" spans="1:6" x14ac:dyDescent="0.25">
      <c r="A293" s="22" t="s">
        <v>405</v>
      </c>
      <c r="B293" s="22" t="s">
        <v>406</v>
      </c>
      <c r="C293" s="22">
        <v>84</v>
      </c>
      <c r="D293" s="22" t="s">
        <v>30</v>
      </c>
      <c r="E293" s="22">
        <v>43.66</v>
      </c>
      <c r="F293" s="22">
        <f t="shared" si="4"/>
        <v>3667.4399999999996</v>
      </c>
    </row>
    <row r="294" spans="1:6" ht="30" x14ac:dyDescent="0.25">
      <c r="A294" s="22" t="s">
        <v>407</v>
      </c>
      <c r="B294" s="22" t="s">
        <v>408</v>
      </c>
      <c r="C294" s="22">
        <v>31</v>
      </c>
      <c r="D294" s="22" t="s">
        <v>30</v>
      </c>
      <c r="E294" s="22">
        <v>43.66</v>
      </c>
      <c r="F294" s="22">
        <f t="shared" si="4"/>
        <v>1353.4599999999998</v>
      </c>
    </row>
    <row r="295" spans="1:6" x14ac:dyDescent="0.25">
      <c r="A295" s="26" t="s">
        <v>579</v>
      </c>
      <c r="B295" s="26" t="s">
        <v>580</v>
      </c>
      <c r="C295" s="26">
        <v>22</v>
      </c>
      <c r="D295" s="26" t="s">
        <v>30</v>
      </c>
      <c r="E295" s="26">
        <v>631.29999999999995</v>
      </c>
      <c r="F295" s="22">
        <f t="shared" si="4"/>
        <v>13888.599999999999</v>
      </c>
    </row>
    <row r="296" spans="1:6" x14ac:dyDescent="0.25">
      <c r="A296" s="22" t="s">
        <v>411</v>
      </c>
      <c r="B296" s="22" t="s">
        <v>412</v>
      </c>
      <c r="C296" s="22">
        <v>77</v>
      </c>
      <c r="D296" s="22" t="s">
        <v>30</v>
      </c>
      <c r="E296" s="22">
        <v>1</v>
      </c>
      <c r="F296" s="22">
        <f t="shared" si="4"/>
        <v>77</v>
      </c>
    </row>
    <row r="297" spans="1:6" ht="30" x14ac:dyDescent="0.25">
      <c r="A297" s="22" t="s">
        <v>413</v>
      </c>
      <c r="B297" s="22" t="s">
        <v>414</v>
      </c>
      <c r="C297" s="22">
        <v>710</v>
      </c>
      <c r="D297" s="22" t="s">
        <v>30</v>
      </c>
      <c r="E297" s="22">
        <v>18.939</v>
      </c>
      <c r="F297" s="22">
        <f t="shared" si="4"/>
        <v>13446.69</v>
      </c>
    </row>
    <row r="298" spans="1:6" x14ac:dyDescent="0.25">
      <c r="A298" s="22" t="s">
        <v>415</v>
      </c>
      <c r="B298" s="22" t="s">
        <v>416</v>
      </c>
      <c r="C298" s="22">
        <v>20</v>
      </c>
      <c r="D298" s="22" t="s">
        <v>417</v>
      </c>
      <c r="E298" s="22">
        <v>353.75</v>
      </c>
      <c r="F298" s="22">
        <f t="shared" si="4"/>
        <v>7075</v>
      </c>
    </row>
    <row r="299" spans="1:6" ht="30" x14ac:dyDescent="0.25">
      <c r="A299" s="22" t="s">
        <v>422</v>
      </c>
      <c r="B299" s="22" t="s">
        <v>423</v>
      </c>
      <c r="C299" s="22">
        <v>2895</v>
      </c>
      <c r="D299" s="22" t="s">
        <v>30</v>
      </c>
      <c r="E299" s="22">
        <v>4.1500000000000004</v>
      </c>
      <c r="F299" s="22">
        <f t="shared" si="4"/>
        <v>12014.250000000002</v>
      </c>
    </row>
    <row r="300" spans="1:6" ht="30" x14ac:dyDescent="0.25">
      <c r="A300" s="22" t="s">
        <v>426</v>
      </c>
      <c r="B300" s="22" t="s">
        <v>427</v>
      </c>
      <c r="C300" s="22">
        <v>353</v>
      </c>
      <c r="D300" s="22" t="s">
        <v>428</v>
      </c>
      <c r="E300" s="22">
        <v>250</v>
      </c>
      <c r="F300" s="22">
        <f t="shared" si="4"/>
        <v>88250</v>
      </c>
    </row>
    <row r="301" spans="1:6" ht="30" x14ac:dyDescent="0.25">
      <c r="A301" s="22" t="s">
        <v>429</v>
      </c>
      <c r="B301" s="22" t="s">
        <v>430</v>
      </c>
      <c r="C301" s="22">
        <v>614</v>
      </c>
      <c r="D301" s="22" t="s">
        <v>30</v>
      </c>
      <c r="E301" s="22">
        <v>18.950800000000001</v>
      </c>
      <c r="F301" s="22">
        <f t="shared" si="4"/>
        <v>11635.791200000001</v>
      </c>
    </row>
    <row r="302" spans="1:6" x14ac:dyDescent="0.25">
      <c r="A302" s="22" t="s">
        <v>431</v>
      </c>
      <c r="B302" s="22" t="s">
        <v>432</v>
      </c>
      <c r="C302" s="22">
        <v>17</v>
      </c>
      <c r="D302" s="22" t="s">
        <v>417</v>
      </c>
      <c r="E302" s="22">
        <v>767</v>
      </c>
      <c r="F302" s="22">
        <f t="shared" si="4"/>
        <v>13039</v>
      </c>
    </row>
    <row r="303" spans="1:6" ht="45" x14ac:dyDescent="0.25">
      <c r="A303" s="22" t="s">
        <v>433</v>
      </c>
      <c r="B303" s="22" t="s">
        <v>434</v>
      </c>
      <c r="C303" s="22">
        <v>46</v>
      </c>
      <c r="D303" s="22" t="s">
        <v>30</v>
      </c>
      <c r="E303" s="22">
        <v>280.83999999999997</v>
      </c>
      <c r="F303" s="22">
        <f t="shared" si="4"/>
        <v>12918.64</v>
      </c>
    </row>
    <row r="304" spans="1:6" ht="30" x14ac:dyDescent="0.25">
      <c r="A304" s="22" t="s">
        <v>435</v>
      </c>
      <c r="B304" s="22" t="s">
        <v>436</v>
      </c>
      <c r="C304" s="22">
        <v>330</v>
      </c>
      <c r="D304" s="22" t="s">
        <v>417</v>
      </c>
      <c r="E304" s="22">
        <v>287.44799999999998</v>
      </c>
      <c r="F304" s="22">
        <f t="shared" si="4"/>
        <v>94857.84</v>
      </c>
    </row>
    <row r="305" spans="1:6" ht="30" x14ac:dyDescent="0.25">
      <c r="A305" s="22" t="s">
        <v>437</v>
      </c>
      <c r="B305" s="22" t="s">
        <v>438</v>
      </c>
      <c r="C305" s="22">
        <v>1349</v>
      </c>
      <c r="D305" s="22" t="s">
        <v>417</v>
      </c>
      <c r="E305" s="22">
        <v>290.27999999999997</v>
      </c>
      <c r="F305" s="22">
        <f t="shared" si="4"/>
        <v>391587.72</v>
      </c>
    </row>
    <row r="306" spans="1:6" ht="30" x14ac:dyDescent="0.25">
      <c r="A306" s="22" t="s">
        <v>439</v>
      </c>
      <c r="B306" s="22" t="s">
        <v>440</v>
      </c>
      <c r="C306" s="22">
        <v>1646</v>
      </c>
      <c r="D306" s="22" t="s">
        <v>417</v>
      </c>
      <c r="E306" s="22">
        <v>398.19099999999997</v>
      </c>
      <c r="F306" s="22">
        <f t="shared" si="4"/>
        <v>655422.38599999994</v>
      </c>
    </row>
    <row r="307" spans="1:6" ht="45" x14ac:dyDescent="0.25">
      <c r="A307" s="22" t="s">
        <v>441</v>
      </c>
      <c r="B307" s="22" t="s">
        <v>442</v>
      </c>
      <c r="C307" s="22">
        <v>7</v>
      </c>
      <c r="D307" s="22" t="s">
        <v>417</v>
      </c>
      <c r="E307" s="22">
        <v>483.8</v>
      </c>
      <c r="F307" s="22">
        <f t="shared" si="4"/>
        <v>3386.6</v>
      </c>
    </row>
    <row r="308" spans="1:6" ht="30" x14ac:dyDescent="0.25">
      <c r="A308" s="22" t="s">
        <v>443</v>
      </c>
      <c r="B308" s="22" t="s">
        <v>444</v>
      </c>
      <c r="C308" s="22">
        <v>1266</v>
      </c>
      <c r="D308" s="22" t="s">
        <v>30</v>
      </c>
      <c r="E308" s="22">
        <v>16</v>
      </c>
      <c r="F308" s="22">
        <f t="shared" si="4"/>
        <v>20256</v>
      </c>
    </row>
    <row r="309" spans="1:6" x14ac:dyDescent="0.25">
      <c r="A309" s="22" t="s">
        <v>447</v>
      </c>
      <c r="B309" s="22" t="s">
        <v>448</v>
      </c>
      <c r="C309" s="22">
        <v>811</v>
      </c>
      <c r="D309" s="22" t="s">
        <v>30</v>
      </c>
      <c r="E309" s="22">
        <v>75.52</v>
      </c>
      <c r="F309" s="22">
        <f t="shared" si="4"/>
        <v>61246.719999999994</v>
      </c>
    </row>
    <row r="310" spans="1:6" ht="30" x14ac:dyDescent="0.25">
      <c r="A310" s="22" t="s">
        <v>449</v>
      </c>
      <c r="B310" s="22" t="s">
        <v>450</v>
      </c>
      <c r="C310" s="22">
        <v>138</v>
      </c>
      <c r="D310" s="22" t="s">
        <v>30</v>
      </c>
      <c r="E310" s="22">
        <v>165.2</v>
      </c>
      <c r="F310" s="22">
        <f t="shared" si="4"/>
        <v>22797.599999999999</v>
      </c>
    </row>
    <row r="311" spans="1:6" ht="30" x14ac:dyDescent="0.25">
      <c r="A311" s="22" t="s">
        <v>451</v>
      </c>
      <c r="B311" s="22" t="s">
        <v>452</v>
      </c>
      <c r="C311" s="22">
        <v>330</v>
      </c>
      <c r="D311" s="22" t="s">
        <v>30</v>
      </c>
      <c r="E311" s="22">
        <v>10.54</v>
      </c>
      <c r="F311" s="22">
        <f t="shared" si="4"/>
        <v>3478.2</v>
      </c>
    </row>
    <row r="312" spans="1:6" ht="30" x14ac:dyDescent="0.25">
      <c r="A312" s="22" t="s">
        <v>453</v>
      </c>
      <c r="B312" s="22" t="s">
        <v>454</v>
      </c>
      <c r="C312" s="22">
        <v>358</v>
      </c>
      <c r="D312" s="22" t="s">
        <v>30</v>
      </c>
      <c r="E312" s="22">
        <v>12.74</v>
      </c>
      <c r="F312" s="22">
        <f t="shared" si="4"/>
        <v>4560.92</v>
      </c>
    </row>
    <row r="313" spans="1:6" x14ac:dyDescent="0.25">
      <c r="A313" s="22" t="s">
        <v>1691</v>
      </c>
      <c r="B313" s="22" t="s">
        <v>1692</v>
      </c>
      <c r="C313" s="22">
        <v>12</v>
      </c>
      <c r="D313" s="22" t="s">
        <v>30</v>
      </c>
      <c r="E313" s="22">
        <v>230.1</v>
      </c>
      <c r="F313" s="22">
        <f t="shared" si="4"/>
        <v>2761.2</v>
      </c>
    </row>
    <row r="314" spans="1:6" x14ac:dyDescent="0.25">
      <c r="A314" s="22" t="s">
        <v>455</v>
      </c>
      <c r="B314" s="22" t="s">
        <v>456</v>
      </c>
      <c r="C314" s="22">
        <v>14</v>
      </c>
      <c r="D314" s="22" t="s">
        <v>30</v>
      </c>
      <c r="E314" s="22">
        <v>271.39999999999998</v>
      </c>
      <c r="F314" s="22">
        <f t="shared" si="4"/>
        <v>3799.5999999999995</v>
      </c>
    </row>
    <row r="315" spans="1:6" ht="75" x14ac:dyDescent="0.25">
      <c r="A315" s="22" t="s">
        <v>1693</v>
      </c>
      <c r="B315" s="22" t="s">
        <v>1694</v>
      </c>
      <c r="C315" s="22">
        <v>127</v>
      </c>
      <c r="D315" s="22" t="s">
        <v>30</v>
      </c>
      <c r="E315" s="22">
        <v>1</v>
      </c>
      <c r="F315" s="22">
        <f t="shared" si="4"/>
        <v>127</v>
      </c>
    </row>
    <row r="316" spans="1:6" ht="30" x14ac:dyDescent="0.25">
      <c r="A316" s="22" t="s">
        <v>459</v>
      </c>
      <c r="B316" s="22" t="s">
        <v>460</v>
      </c>
      <c r="C316" s="22">
        <v>1000</v>
      </c>
      <c r="D316" s="22" t="s">
        <v>30</v>
      </c>
      <c r="E316" s="22">
        <v>61.36</v>
      </c>
      <c r="F316" s="22">
        <f t="shared" si="4"/>
        <v>61360</v>
      </c>
    </row>
    <row r="317" spans="1:6" x14ac:dyDescent="0.25">
      <c r="A317" s="22" t="s">
        <v>461</v>
      </c>
      <c r="B317" s="22" t="s">
        <v>462</v>
      </c>
      <c r="C317" s="22">
        <v>343</v>
      </c>
      <c r="D317" s="22" t="s">
        <v>30</v>
      </c>
      <c r="E317" s="22">
        <v>7.08</v>
      </c>
      <c r="F317" s="22">
        <f t="shared" si="4"/>
        <v>2428.44</v>
      </c>
    </row>
    <row r="318" spans="1:6" x14ac:dyDescent="0.25">
      <c r="A318" s="22" t="s">
        <v>463</v>
      </c>
      <c r="B318" s="22" t="s">
        <v>464</v>
      </c>
      <c r="C318" s="22">
        <v>49</v>
      </c>
      <c r="D318" s="22" t="s">
        <v>30</v>
      </c>
      <c r="E318" s="22">
        <v>38</v>
      </c>
      <c r="F318" s="22">
        <f t="shared" si="4"/>
        <v>1862</v>
      </c>
    </row>
    <row r="319" spans="1:6" ht="30" x14ac:dyDescent="0.25">
      <c r="A319" s="22" t="s">
        <v>465</v>
      </c>
      <c r="B319" s="22" t="s">
        <v>466</v>
      </c>
      <c r="C319" s="22">
        <v>29</v>
      </c>
      <c r="D319" s="22" t="s">
        <v>467</v>
      </c>
      <c r="E319" s="22">
        <v>276.62740000000002</v>
      </c>
      <c r="F319" s="22">
        <f t="shared" si="4"/>
        <v>8022.1946000000007</v>
      </c>
    </row>
    <row r="320" spans="1:6" ht="30" x14ac:dyDescent="0.25">
      <c r="A320" s="22" t="s">
        <v>468</v>
      </c>
      <c r="B320" s="22" t="s">
        <v>469</v>
      </c>
      <c r="C320" s="22">
        <v>88</v>
      </c>
      <c r="D320" s="22" t="s">
        <v>30</v>
      </c>
      <c r="E320" s="22">
        <v>30.975000000000001</v>
      </c>
      <c r="F320" s="22">
        <f t="shared" si="4"/>
        <v>2725.8</v>
      </c>
    </row>
    <row r="321" spans="1:6" ht="30" x14ac:dyDescent="0.25">
      <c r="A321" s="22" t="s">
        <v>470</v>
      </c>
      <c r="B321" s="22" t="s">
        <v>471</v>
      </c>
      <c r="C321" s="22">
        <v>18</v>
      </c>
      <c r="D321" s="22" t="s">
        <v>30</v>
      </c>
      <c r="E321" s="22">
        <v>66.08</v>
      </c>
      <c r="F321" s="22">
        <f t="shared" si="4"/>
        <v>1189.44</v>
      </c>
    </row>
    <row r="322" spans="1:6" ht="30" x14ac:dyDescent="0.25">
      <c r="A322" s="22" t="s">
        <v>472</v>
      </c>
      <c r="B322" s="22" t="s">
        <v>473</v>
      </c>
      <c r="C322" s="22">
        <v>38</v>
      </c>
      <c r="D322" s="22" t="s">
        <v>30</v>
      </c>
      <c r="E322" s="22">
        <v>30.975000000000001</v>
      </c>
      <c r="F322" s="22">
        <f t="shared" si="4"/>
        <v>1177.05</v>
      </c>
    </row>
    <row r="323" spans="1:6" x14ac:dyDescent="0.25">
      <c r="A323" s="22" t="s">
        <v>474</v>
      </c>
      <c r="B323" s="22" t="s">
        <v>475</v>
      </c>
      <c r="C323" s="22">
        <v>238</v>
      </c>
      <c r="D323" s="22" t="s">
        <v>30</v>
      </c>
      <c r="E323" s="22">
        <v>14.513999999999999</v>
      </c>
      <c r="F323" s="22">
        <f t="shared" si="4"/>
        <v>3454.3319999999999</v>
      </c>
    </row>
    <row r="324" spans="1:6" ht="30" x14ac:dyDescent="0.25">
      <c r="A324" s="22" t="s">
        <v>476</v>
      </c>
      <c r="B324" s="22" t="s">
        <v>477</v>
      </c>
      <c r="C324" s="22">
        <v>213</v>
      </c>
      <c r="D324" s="22" t="s">
        <v>30</v>
      </c>
      <c r="E324" s="22">
        <v>13.9476</v>
      </c>
      <c r="F324" s="22">
        <f t="shared" si="4"/>
        <v>2970.8388</v>
      </c>
    </row>
    <row r="325" spans="1:6" ht="30" x14ac:dyDescent="0.25">
      <c r="A325" s="22" t="s">
        <v>478</v>
      </c>
      <c r="B325" s="22" t="s">
        <v>479</v>
      </c>
      <c r="C325" s="22">
        <v>209</v>
      </c>
      <c r="D325" s="22" t="s">
        <v>30</v>
      </c>
      <c r="E325" s="22">
        <v>13.9476</v>
      </c>
      <c r="F325" s="22">
        <f t="shared" si="4"/>
        <v>2915.0484000000001</v>
      </c>
    </row>
    <row r="326" spans="1:6" ht="30" x14ac:dyDescent="0.25">
      <c r="A326" s="22" t="s">
        <v>480</v>
      </c>
      <c r="B326" s="22" t="s">
        <v>481</v>
      </c>
      <c r="C326" s="22">
        <v>161</v>
      </c>
      <c r="D326" s="22" t="s">
        <v>30</v>
      </c>
      <c r="E326" s="22">
        <v>13.9476</v>
      </c>
      <c r="F326" s="22">
        <f t="shared" si="4"/>
        <v>2245.5636</v>
      </c>
    </row>
    <row r="327" spans="1:6" x14ac:dyDescent="0.25">
      <c r="A327" s="22" t="s">
        <v>482</v>
      </c>
      <c r="B327" s="22" t="s">
        <v>483</v>
      </c>
      <c r="C327" s="22">
        <v>2038</v>
      </c>
      <c r="D327" s="22" t="s">
        <v>30</v>
      </c>
      <c r="E327" s="22">
        <v>12</v>
      </c>
      <c r="F327" s="22">
        <f t="shared" si="4"/>
        <v>24456</v>
      </c>
    </row>
    <row r="328" spans="1:6" ht="30" x14ac:dyDescent="0.25">
      <c r="A328" s="22" t="s">
        <v>484</v>
      </c>
      <c r="B328" s="22" t="s">
        <v>485</v>
      </c>
      <c r="C328" s="22">
        <v>300</v>
      </c>
      <c r="D328" s="22" t="s">
        <v>30</v>
      </c>
      <c r="E328" s="22">
        <v>1</v>
      </c>
      <c r="F328" s="22">
        <f t="shared" si="4"/>
        <v>300</v>
      </c>
    </row>
    <row r="329" spans="1:6" x14ac:dyDescent="0.25">
      <c r="A329" s="22" t="s">
        <v>486</v>
      </c>
      <c r="B329" s="22" t="s">
        <v>487</v>
      </c>
      <c r="C329" s="22">
        <v>10</v>
      </c>
      <c r="D329" s="22" t="s">
        <v>30</v>
      </c>
      <c r="E329" s="22">
        <v>630.32000000000005</v>
      </c>
      <c r="F329" s="22">
        <f t="shared" ref="F329:F374" si="5">C329*E329</f>
        <v>6303.2000000000007</v>
      </c>
    </row>
    <row r="330" spans="1:6" ht="30" x14ac:dyDescent="0.25">
      <c r="A330" s="22" t="s">
        <v>490</v>
      </c>
      <c r="B330" s="22" t="s">
        <v>491</v>
      </c>
      <c r="C330" s="22">
        <v>116</v>
      </c>
      <c r="D330" s="22" t="s">
        <v>492</v>
      </c>
      <c r="E330" s="22">
        <v>35.4</v>
      </c>
      <c r="F330" s="22">
        <f t="shared" si="5"/>
        <v>4106.3999999999996</v>
      </c>
    </row>
    <row r="331" spans="1:6" x14ac:dyDescent="0.25">
      <c r="A331" s="22" t="s">
        <v>493</v>
      </c>
      <c r="B331" s="22" t="s">
        <v>494</v>
      </c>
      <c r="C331" s="22">
        <v>3045</v>
      </c>
      <c r="D331" s="22" t="s">
        <v>30</v>
      </c>
      <c r="E331" s="22">
        <v>4.2</v>
      </c>
      <c r="F331" s="22">
        <f t="shared" si="5"/>
        <v>12789</v>
      </c>
    </row>
    <row r="332" spans="1:6" x14ac:dyDescent="0.25">
      <c r="A332" s="22" t="s">
        <v>497</v>
      </c>
      <c r="B332" s="22" t="s">
        <v>498</v>
      </c>
      <c r="C332" s="22">
        <v>4953</v>
      </c>
      <c r="D332" s="22" t="s">
        <v>30</v>
      </c>
      <c r="E332" s="22">
        <v>0.86</v>
      </c>
      <c r="F332" s="22">
        <f t="shared" si="5"/>
        <v>4259.58</v>
      </c>
    </row>
    <row r="333" spans="1:6" x14ac:dyDescent="0.25">
      <c r="A333" s="22" t="s">
        <v>499</v>
      </c>
      <c r="B333" s="22" t="s">
        <v>500</v>
      </c>
      <c r="C333" s="22">
        <v>6390</v>
      </c>
      <c r="D333" s="22" t="s">
        <v>30</v>
      </c>
      <c r="E333" s="22">
        <v>5</v>
      </c>
      <c r="F333" s="22">
        <f t="shared" si="5"/>
        <v>31950</v>
      </c>
    </row>
    <row r="334" spans="1:6" ht="30" x14ac:dyDescent="0.25">
      <c r="A334" s="22" t="s">
        <v>501</v>
      </c>
      <c r="B334" s="22" t="s">
        <v>502</v>
      </c>
      <c r="C334" s="22">
        <v>577</v>
      </c>
      <c r="D334" s="22" t="s">
        <v>30</v>
      </c>
      <c r="E334" s="22">
        <v>4.43</v>
      </c>
      <c r="F334" s="22">
        <f t="shared" si="5"/>
        <v>2556.1099999999997</v>
      </c>
    </row>
    <row r="335" spans="1:6" x14ac:dyDescent="0.25">
      <c r="A335" s="22" t="s">
        <v>503</v>
      </c>
      <c r="B335" s="22" t="s">
        <v>504</v>
      </c>
      <c r="C335" s="22">
        <v>9442</v>
      </c>
      <c r="D335" s="22" t="s">
        <v>30</v>
      </c>
      <c r="E335" s="22">
        <v>3.45</v>
      </c>
      <c r="F335" s="22">
        <f t="shared" si="5"/>
        <v>32574.9</v>
      </c>
    </row>
    <row r="336" spans="1:6" ht="30" x14ac:dyDescent="0.25">
      <c r="A336" s="22" t="s">
        <v>505</v>
      </c>
      <c r="B336" s="22" t="s">
        <v>506</v>
      </c>
      <c r="C336" s="22">
        <v>2702</v>
      </c>
      <c r="D336" s="22" t="s">
        <v>30</v>
      </c>
      <c r="E336" s="22">
        <v>5.6639999999999997</v>
      </c>
      <c r="F336" s="22">
        <f t="shared" si="5"/>
        <v>15304.127999999999</v>
      </c>
    </row>
    <row r="337" spans="1:6" ht="30" x14ac:dyDescent="0.25">
      <c r="A337" s="22" t="s">
        <v>507</v>
      </c>
      <c r="B337" s="22" t="s">
        <v>508</v>
      </c>
      <c r="C337" s="22">
        <v>5500</v>
      </c>
      <c r="D337" s="22" t="s">
        <v>30</v>
      </c>
      <c r="E337" s="22">
        <v>5.6639999999999997</v>
      </c>
      <c r="F337" s="22">
        <f t="shared" si="5"/>
        <v>31152</v>
      </c>
    </row>
    <row r="338" spans="1:6" ht="30" x14ac:dyDescent="0.25">
      <c r="A338" s="22" t="s">
        <v>509</v>
      </c>
      <c r="B338" s="22" t="s">
        <v>510</v>
      </c>
      <c r="C338" s="22">
        <v>5</v>
      </c>
      <c r="D338" s="22" t="s">
        <v>30</v>
      </c>
      <c r="E338" s="22">
        <v>4779</v>
      </c>
      <c r="F338" s="22">
        <f t="shared" si="5"/>
        <v>23895</v>
      </c>
    </row>
    <row r="339" spans="1:6" ht="30" x14ac:dyDescent="0.25">
      <c r="A339" s="22" t="s">
        <v>1695</v>
      </c>
      <c r="B339" s="22" t="s">
        <v>1696</v>
      </c>
      <c r="C339" s="22">
        <v>19</v>
      </c>
      <c r="D339" s="22" t="s">
        <v>30</v>
      </c>
      <c r="E339" s="22">
        <v>162.84</v>
      </c>
      <c r="F339" s="22">
        <f t="shared" si="5"/>
        <v>3093.96</v>
      </c>
    </row>
    <row r="340" spans="1:6" x14ac:dyDescent="0.25">
      <c r="A340" s="22" t="s">
        <v>513</v>
      </c>
      <c r="B340" s="22" t="s">
        <v>514</v>
      </c>
      <c r="C340" s="22">
        <v>45</v>
      </c>
      <c r="D340" s="22" t="s">
        <v>30</v>
      </c>
      <c r="E340" s="22">
        <v>809.99919999999997</v>
      </c>
      <c r="F340" s="22">
        <f t="shared" si="5"/>
        <v>36449.964</v>
      </c>
    </row>
    <row r="341" spans="1:6" x14ac:dyDescent="0.25">
      <c r="A341" s="22" t="s">
        <v>515</v>
      </c>
      <c r="B341" s="22" t="s">
        <v>516</v>
      </c>
      <c r="C341" s="22">
        <v>146</v>
      </c>
      <c r="D341" s="22" t="s">
        <v>30</v>
      </c>
      <c r="E341" s="22">
        <v>23.99</v>
      </c>
      <c r="F341" s="22">
        <f t="shared" si="5"/>
        <v>3502.54</v>
      </c>
    </row>
    <row r="342" spans="1:6" x14ac:dyDescent="0.25">
      <c r="A342" s="22" t="s">
        <v>517</v>
      </c>
      <c r="B342" s="22" t="s">
        <v>518</v>
      </c>
      <c r="C342" s="22">
        <v>812</v>
      </c>
      <c r="D342" s="22" t="s">
        <v>30</v>
      </c>
      <c r="E342" s="22">
        <v>115</v>
      </c>
      <c r="F342" s="22">
        <f t="shared" si="5"/>
        <v>93380</v>
      </c>
    </row>
    <row r="343" spans="1:6" x14ac:dyDescent="0.25">
      <c r="A343" s="22" t="s">
        <v>525</v>
      </c>
      <c r="B343" s="22" t="s">
        <v>526</v>
      </c>
      <c r="C343" s="22">
        <v>1</v>
      </c>
      <c r="D343" s="22" t="s">
        <v>30</v>
      </c>
      <c r="E343" s="22">
        <v>2750</v>
      </c>
      <c r="F343" s="22">
        <f t="shared" si="5"/>
        <v>2750</v>
      </c>
    </row>
    <row r="344" spans="1:6" x14ac:dyDescent="0.25">
      <c r="A344" s="22" t="s">
        <v>1697</v>
      </c>
      <c r="B344" s="22" t="s">
        <v>1698</v>
      </c>
      <c r="C344" s="22">
        <v>2</v>
      </c>
      <c r="D344" s="22" t="s">
        <v>30</v>
      </c>
      <c r="E344" s="22">
        <v>4685.4023999999999</v>
      </c>
      <c r="F344" s="22">
        <f t="shared" si="5"/>
        <v>9370.8047999999999</v>
      </c>
    </row>
    <row r="345" spans="1:6" x14ac:dyDescent="0.25">
      <c r="A345" s="22" t="s">
        <v>1699</v>
      </c>
      <c r="B345" s="22" t="s">
        <v>1700</v>
      </c>
      <c r="C345" s="22">
        <v>2</v>
      </c>
      <c r="D345" s="22" t="s">
        <v>30</v>
      </c>
      <c r="E345" s="22">
        <v>5488.7110000000002</v>
      </c>
      <c r="F345" s="22">
        <f t="shared" si="5"/>
        <v>10977.422</v>
      </c>
    </row>
    <row r="346" spans="1:6" x14ac:dyDescent="0.25">
      <c r="A346" s="22" t="s">
        <v>1701</v>
      </c>
      <c r="B346" s="22" t="s">
        <v>1702</v>
      </c>
      <c r="C346" s="22">
        <v>15</v>
      </c>
      <c r="D346" s="22" t="s">
        <v>30</v>
      </c>
      <c r="E346" s="22">
        <v>8233.8629999999994</v>
      </c>
      <c r="F346" s="22">
        <f t="shared" si="5"/>
        <v>123507.94499999999</v>
      </c>
    </row>
    <row r="347" spans="1:6" ht="30" x14ac:dyDescent="0.25">
      <c r="A347" s="22" t="s">
        <v>1703</v>
      </c>
      <c r="B347" s="22" t="s">
        <v>1704</v>
      </c>
      <c r="C347" s="22">
        <v>2</v>
      </c>
      <c r="D347" s="22" t="s">
        <v>30</v>
      </c>
      <c r="E347" s="22">
        <v>7098.8647000000001</v>
      </c>
      <c r="F347" s="22">
        <f t="shared" si="5"/>
        <v>14197.7294</v>
      </c>
    </row>
    <row r="348" spans="1:6" ht="30" x14ac:dyDescent="0.25">
      <c r="A348" s="22" t="s">
        <v>527</v>
      </c>
      <c r="B348" s="22" t="s">
        <v>528</v>
      </c>
      <c r="C348" s="22">
        <v>9</v>
      </c>
      <c r="D348" s="22" t="s">
        <v>30</v>
      </c>
      <c r="E348" s="22">
        <v>767.24779999999998</v>
      </c>
      <c r="F348" s="22">
        <f t="shared" si="5"/>
        <v>6905.2302</v>
      </c>
    </row>
    <row r="349" spans="1:6" ht="30" x14ac:dyDescent="0.25">
      <c r="A349" s="22" t="s">
        <v>529</v>
      </c>
      <c r="B349" s="22" t="s">
        <v>530</v>
      </c>
      <c r="C349" s="22">
        <v>3</v>
      </c>
      <c r="D349" s="22" t="s">
        <v>30</v>
      </c>
      <c r="E349" s="22">
        <v>767.24779999999998</v>
      </c>
      <c r="F349" s="22">
        <f t="shared" si="5"/>
        <v>2301.7433999999998</v>
      </c>
    </row>
    <row r="350" spans="1:6" x14ac:dyDescent="0.25">
      <c r="A350" s="22" t="s">
        <v>531</v>
      </c>
      <c r="B350" s="22" t="s">
        <v>532</v>
      </c>
      <c r="C350" s="22">
        <v>2</v>
      </c>
      <c r="D350" s="22" t="s">
        <v>30</v>
      </c>
      <c r="E350" s="22">
        <v>2611.35</v>
      </c>
      <c r="F350" s="22">
        <f t="shared" si="5"/>
        <v>5222.7</v>
      </c>
    </row>
    <row r="351" spans="1:6" x14ac:dyDescent="0.25">
      <c r="A351" s="22" t="s">
        <v>533</v>
      </c>
      <c r="B351" s="22" t="s">
        <v>534</v>
      </c>
      <c r="C351" s="22">
        <v>2</v>
      </c>
      <c r="D351" s="22" t="s">
        <v>30</v>
      </c>
      <c r="E351" s="22">
        <v>2611.35</v>
      </c>
      <c r="F351" s="22">
        <f t="shared" si="5"/>
        <v>5222.7</v>
      </c>
    </row>
    <row r="352" spans="1:6" x14ac:dyDescent="0.25">
      <c r="A352" s="22" t="s">
        <v>535</v>
      </c>
      <c r="B352" s="22" t="s">
        <v>536</v>
      </c>
      <c r="C352" s="22">
        <v>14</v>
      </c>
      <c r="D352" s="22" t="s">
        <v>30</v>
      </c>
      <c r="E352" s="22">
        <v>4654.2299999999996</v>
      </c>
      <c r="F352" s="22">
        <f t="shared" si="5"/>
        <v>65159.219999999994</v>
      </c>
    </row>
    <row r="353" spans="1:6" x14ac:dyDescent="0.25">
      <c r="A353" s="22" t="s">
        <v>537</v>
      </c>
      <c r="B353" s="22" t="s">
        <v>538</v>
      </c>
      <c r="C353" s="22">
        <v>18</v>
      </c>
      <c r="D353" s="22" t="s">
        <v>30</v>
      </c>
      <c r="E353" s="22">
        <v>3535.87</v>
      </c>
      <c r="F353" s="22">
        <f t="shared" si="5"/>
        <v>63645.659999999996</v>
      </c>
    </row>
    <row r="354" spans="1:6" x14ac:dyDescent="0.25">
      <c r="A354" s="22" t="s">
        <v>539</v>
      </c>
      <c r="B354" s="22" t="s">
        <v>540</v>
      </c>
      <c r="C354" s="22">
        <v>42</v>
      </c>
      <c r="D354" s="22" t="s">
        <v>30</v>
      </c>
      <c r="E354" s="22">
        <v>14602.32</v>
      </c>
      <c r="F354" s="22">
        <f t="shared" si="5"/>
        <v>613297.43999999994</v>
      </c>
    </row>
    <row r="355" spans="1:6" ht="30" x14ac:dyDescent="0.25">
      <c r="A355" s="22" t="s">
        <v>541</v>
      </c>
      <c r="B355" s="22" t="s">
        <v>542</v>
      </c>
      <c r="C355" s="22">
        <v>39</v>
      </c>
      <c r="D355" s="22" t="s">
        <v>30</v>
      </c>
      <c r="E355" s="22">
        <v>7160.68</v>
      </c>
      <c r="F355" s="22">
        <f t="shared" si="5"/>
        <v>279266.52</v>
      </c>
    </row>
    <row r="356" spans="1:6" x14ac:dyDescent="0.25">
      <c r="A356" s="22" t="s">
        <v>543</v>
      </c>
      <c r="B356" s="22" t="s">
        <v>544</v>
      </c>
      <c r="C356" s="22">
        <v>24</v>
      </c>
      <c r="D356" s="22" t="s">
        <v>30</v>
      </c>
      <c r="E356" s="22">
        <v>13775.367200000001</v>
      </c>
      <c r="F356" s="22">
        <f t="shared" si="5"/>
        <v>330608.81280000001</v>
      </c>
    </row>
    <row r="357" spans="1:6" x14ac:dyDescent="0.25">
      <c r="A357" s="22" t="s">
        <v>545</v>
      </c>
      <c r="B357" s="22" t="s">
        <v>546</v>
      </c>
      <c r="C357" s="22">
        <v>12</v>
      </c>
      <c r="D357" s="22" t="s">
        <v>30</v>
      </c>
      <c r="E357" s="22">
        <v>15252.727199999999</v>
      </c>
      <c r="F357" s="22">
        <f t="shared" si="5"/>
        <v>183032.72639999999</v>
      </c>
    </row>
    <row r="358" spans="1:6" x14ac:dyDescent="0.25">
      <c r="A358" s="22" t="s">
        <v>547</v>
      </c>
      <c r="B358" s="22" t="s">
        <v>548</v>
      </c>
      <c r="C358" s="22">
        <v>12</v>
      </c>
      <c r="D358" s="22" t="s">
        <v>30</v>
      </c>
      <c r="E358" s="22">
        <v>15252.727199999999</v>
      </c>
      <c r="F358" s="22">
        <f t="shared" si="5"/>
        <v>183032.72639999999</v>
      </c>
    </row>
    <row r="359" spans="1:6" ht="30" x14ac:dyDescent="0.25">
      <c r="A359" s="22" t="s">
        <v>549</v>
      </c>
      <c r="B359" s="22" t="s">
        <v>550</v>
      </c>
      <c r="C359" s="22">
        <v>39</v>
      </c>
      <c r="D359" s="22" t="s">
        <v>30</v>
      </c>
      <c r="E359" s="22">
        <v>15252.727199999999</v>
      </c>
      <c r="F359" s="22">
        <f t="shared" si="5"/>
        <v>594856.36080000002</v>
      </c>
    </row>
    <row r="360" spans="1:6" x14ac:dyDescent="0.25">
      <c r="A360" s="22" t="s">
        <v>1705</v>
      </c>
      <c r="B360" s="22" t="s">
        <v>1706</v>
      </c>
      <c r="C360" s="22">
        <v>1</v>
      </c>
      <c r="D360" s="22" t="s">
        <v>30</v>
      </c>
      <c r="E360" s="22">
        <v>8233.8629999999994</v>
      </c>
      <c r="F360" s="22">
        <f t="shared" si="5"/>
        <v>8233.8629999999994</v>
      </c>
    </row>
    <row r="361" spans="1:6" x14ac:dyDescent="0.25">
      <c r="A361" s="22" t="s">
        <v>1707</v>
      </c>
      <c r="B361" s="22" t="s">
        <v>1708</v>
      </c>
      <c r="C361" s="22">
        <v>63</v>
      </c>
      <c r="D361" s="22" t="s">
        <v>30</v>
      </c>
      <c r="E361" s="22">
        <v>19505.376400000001</v>
      </c>
      <c r="F361" s="22">
        <f t="shared" si="5"/>
        <v>1228838.7132000001</v>
      </c>
    </row>
    <row r="362" spans="1:6" x14ac:dyDescent="0.25">
      <c r="A362" s="22" t="s">
        <v>553</v>
      </c>
      <c r="B362" s="22" t="s">
        <v>554</v>
      </c>
      <c r="C362" s="22">
        <v>8</v>
      </c>
      <c r="D362" s="22" t="s">
        <v>30</v>
      </c>
      <c r="E362" s="22">
        <v>8413.5061999999998</v>
      </c>
      <c r="F362" s="22">
        <f t="shared" si="5"/>
        <v>67308.049599999998</v>
      </c>
    </row>
    <row r="363" spans="1:6" ht="30" x14ac:dyDescent="0.25">
      <c r="A363" s="22" t="s">
        <v>555</v>
      </c>
      <c r="B363" s="22" t="s">
        <v>556</v>
      </c>
      <c r="C363" s="22">
        <v>14</v>
      </c>
      <c r="D363" s="22" t="s">
        <v>30</v>
      </c>
      <c r="E363" s="22">
        <v>8413.5061999999998</v>
      </c>
      <c r="F363" s="22">
        <f t="shared" si="5"/>
        <v>117789.08679999999</v>
      </c>
    </row>
    <row r="364" spans="1:6" x14ac:dyDescent="0.25">
      <c r="A364" s="22" t="s">
        <v>557</v>
      </c>
      <c r="B364" s="22" t="s">
        <v>558</v>
      </c>
      <c r="C364" s="22">
        <v>55</v>
      </c>
      <c r="D364" s="22" t="s">
        <v>30</v>
      </c>
      <c r="E364" s="22">
        <v>6453.4672</v>
      </c>
      <c r="F364" s="22">
        <f t="shared" si="5"/>
        <v>354940.696</v>
      </c>
    </row>
    <row r="365" spans="1:6" x14ac:dyDescent="0.25">
      <c r="A365" s="22" t="s">
        <v>559</v>
      </c>
      <c r="B365" s="22" t="s">
        <v>560</v>
      </c>
      <c r="C365" s="22">
        <v>4</v>
      </c>
      <c r="D365" s="22" t="s">
        <v>30</v>
      </c>
      <c r="E365" s="22">
        <v>17172.221399999999</v>
      </c>
      <c r="F365" s="22">
        <f t="shared" si="5"/>
        <v>68688.885599999994</v>
      </c>
    </row>
    <row r="366" spans="1:6" x14ac:dyDescent="0.25">
      <c r="A366" s="22" t="s">
        <v>561</v>
      </c>
      <c r="B366" s="22" t="s">
        <v>562</v>
      </c>
      <c r="C366" s="22">
        <v>5</v>
      </c>
      <c r="D366" s="22" t="s">
        <v>30</v>
      </c>
      <c r="E366" s="22">
        <v>17172.221399999999</v>
      </c>
      <c r="F366" s="22">
        <f t="shared" si="5"/>
        <v>85861.106999999989</v>
      </c>
    </row>
    <row r="367" spans="1:6" x14ac:dyDescent="0.25">
      <c r="A367" s="22" t="s">
        <v>563</v>
      </c>
      <c r="B367" s="22" t="s">
        <v>564</v>
      </c>
      <c r="C367" s="22">
        <v>6</v>
      </c>
      <c r="D367" s="22" t="s">
        <v>30</v>
      </c>
      <c r="E367" s="22">
        <v>17172.221399999999</v>
      </c>
      <c r="F367" s="22">
        <f t="shared" si="5"/>
        <v>103033.3284</v>
      </c>
    </row>
    <row r="368" spans="1:6" x14ac:dyDescent="0.25">
      <c r="A368" s="22" t="s">
        <v>1709</v>
      </c>
      <c r="B368" s="22" t="s">
        <v>1710</v>
      </c>
      <c r="C368" s="22">
        <v>14</v>
      </c>
      <c r="D368" s="22" t="s">
        <v>30</v>
      </c>
      <c r="E368" s="22">
        <v>5734.4341999999997</v>
      </c>
      <c r="F368" s="22">
        <f t="shared" si="5"/>
        <v>80282.078799999988</v>
      </c>
    </row>
    <row r="369" spans="1:6" x14ac:dyDescent="0.25">
      <c r="A369" s="22" t="s">
        <v>565</v>
      </c>
      <c r="B369" s="22" t="s">
        <v>566</v>
      </c>
      <c r="C369" s="22">
        <v>1</v>
      </c>
      <c r="D369" s="22" t="s">
        <v>30</v>
      </c>
      <c r="E369" s="22">
        <v>8233.8629999999994</v>
      </c>
      <c r="F369" s="22">
        <f t="shared" si="5"/>
        <v>8233.8629999999994</v>
      </c>
    </row>
    <row r="370" spans="1:6" ht="30" x14ac:dyDescent="0.25">
      <c r="A370" s="22" t="s">
        <v>567</v>
      </c>
      <c r="B370" s="22" t="s">
        <v>568</v>
      </c>
      <c r="C370" s="22">
        <v>44</v>
      </c>
      <c r="D370" s="22" t="s">
        <v>30</v>
      </c>
      <c r="E370" s="22">
        <v>8992</v>
      </c>
      <c r="F370" s="22">
        <f t="shared" si="5"/>
        <v>395648</v>
      </c>
    </row>
    <row r="371" spans="1:6" x14ac:dyDescent="0.25">
      <c r="A371" s="22" t="s">
        <v>569</v>
      </c>
      <c r="B371" s="22" t="s">
        <v>570</v>
      </c>
      <c r="C371" s="22">
        <v>1</v>
      </c>
      <c r="D371" s="22" t="s">
        <v>30</v>
      </c>
      <c r="E371" s="22">
        <v>2750</v>
      </c>
      <c r="F371" s="22">
        <f t="shared" si="5"/>
        <v>2750</v>
      </c>
    </row>
    <row r="372" spans="1:6" x14ac:dyDescent="0.25">
      <c r="A372" s="22" t="s">
        <v>571</v>
      </c>
      <c r="B372" s="22" t="s">
        <v>572</v>
      </c>
      <c r="C372" s="22">
        <v>1</v>
      </c>
      <c r="D372" s="22" t="s">
        <v>30</v>
      </c>
      <c r="E372" s="22">
        <v>2750</v>
      </c>
      <c r="F372" s="22">
        <f t="shared" si="5"/>
        <v>2750</v>
      </c>
    </row>
    <row r="373" spans="1:6" x14ac:dyDescent="0.25">
      <c r="A373" s="22" t="s">
        <v>573</v>
      </c>
      <c r="B373" s="22" t="s">
        <v>574</v>
      </c>
      <c r="C373" s="22">
        <v>1</v>
      </c>
      <c r="D373" s="22" t="s">
        <v>30</v>
      </c>
      <c r="E373" s="22">
        <v>32694.97</v>
      </c>
      <c r="F373" s="22">
        <f t="shared" si="5"/>
        <v>32694.97</v>
      </c>
    </row>
    <row r="374" spans="1:6" x14ac:dyDescent="0.25">
      <c r="A374" s="22" t="s">
        <v>575</v>
      </c>
      <c r="B374" s="22" t="s">
        <v>576</v>
      </c>
      <c r="C374" s="22">
        <v>999</v>
      </c>
      <c r="D374" s="22" t="s">
        <v>30</v>
      </c>
      <c r="E374" s="22">
        <v>92.04</v>
      </c>
      <c r="F374" s="22">
        <f t="shared" si="5"/>
        <v>91947.96</v>
      </c>
    </row>
    <row r="375" spans="1:6" x14ac:dyDescent="0.25">
      <c r="F375" s="24">
        <f>SUM(F200:F374)</f>
        <v>10145712.630000003</v>
      </c>
    </row>
    <row r="379" spans="1:6" ht="15.75" x14ac:dyDescent="0.25">
      <c r="A379" s="17" t="s">
        <v>20</v>
      </c>
      <c r="B379" s="17"/>
      <c r="C379" s="17"/>
      <c r="D379" s="17"/>
      <c r="E379" s="17"/>
      <c r="F379" s="17"/>
    </row>
    <row r="380" spans="1:6" ht="15.75" x14ac:dyDescent="0.25">
      <c r="A380" s="17" t="s">
        <v>1</v>
      </c>
      <c r="B380" s="17"/>
      <c r="C380" s="17"/>
      <c r="D380" s="17"/>
      <c r="E380" s="17"/>
      <c r="F380" s="17"/>
    </row>
    <row r="381" spans="1:6" ht="15.75" x14ac:dyDescent="0.25">
      <c r="A381" s="17" t="s">
        <v>21</v>
      </c>
      <c r="B381" s="17"/>
      <c r="C381" s="17"/>
      <c r="D381" s="17"/>
      <c r="E381" s="17"/>
      <c r="F381" s="17"/>
    </row>
    <row r="382" spans="1:6" ht="18.75" x14ac:dyDescent="0.3">
      <c r="A382" s="34" t="s">
        <v>1987</v>
      </c>
      <c r="B382" s="34"/>
      <c r="C382" s="34"/>
      <c r="D382" s="34"/>
      <c r="E382" s="34"/>
      <c r="F382" s="34"/>
    </row>
    <row r="383" spans="1:6" ht="18.75" x14ac:dyDescent="0.3">
      <c r="A383" s="35" t="s">
        <v>209</v>
      </c>
      <c r="B383" s="35"/>
      <c r="C383" s="35"/>
      <c r="D383" s="35"/>
      <c r="E383" s="35"/>
      <c r="F383" s="35"/>
    </row>
    <row r="384" spans="1:6" ht="60" x14ac:dyDescent="0.25">
      <c r="A384" s="36" t="s">
        <v>23</v>
      </c>
      <c r="B384" s="36" t="s">
        <v>24</v>
      </c>
      <c r="C384" s="37" t="s">
        <v>2068</v>
      </c>
      <c r="D384" s="36" t="s">
        <v>26</v>
      </c>
      <c r="E384" s="36" t="s">
        <v>27</v>
      </c>
      <c r="F384" s="36" t="s">
        <v>8</v>
      </c>
    </row>
    <row r="385" spans="1:6" ht="30" x14ac:dyDescent="0.25">
      <c r="A385" s="22" t="s">
        <v>214</v>
      </c>
      <c r="B385" s="22" t="s">
        <v>215</v>
      </c>
      <c r="C385" s="22">
        <v>8</v>
      </c>
      <c r="D385" s="22" t="s">
        <v>30</v>
      </c>
      <c r="E385" s="22">
        <v>21.24</v>
      </c>
      <c r="F385" s="22">
        <f>C385*E385</f>
        <v>169.92</v>
      </c>
    </row>
    <row r="386" spans="1:6" x14ac:dyDescent="0.25">
      <c r="A386" s="22" t="s">
        <v>216</v>
      </c>
      <c r="B386" s="22" t="s">
        <v>217</v>
      </c>
      <c r="C386" s="22">
        <v>10</v>
      </c>
      <c r="D386" s="22" t="s">
        <v>30</v>
      </c>
      <c r="E386" s="22">
        <v>23897.064999999999</v>
      </c>
      <c r="F386" s="22">
        <f t="shared" ref="F386:F449" si="6">C386*E386</f>
        <v>238970.65</v>
      </c>
    </row>
    <row r="387" spans="1:6" ht="45" x14ac:dyDescent="0.25">
      <c r="A387" s="22" t="s">
        <v>218</v>
      </c>
      <c r="B387" s="22" t="s">
        <v>219</v>
      </c>
      <c r="C387" s="22">
        <v>318</v>
      </c>
      <c r="D387" s="22" t="s">
        <v>30</v>
      </c>
      <c r="E387" s="22">
        <v>25.96</v>
      </c>
      <c r="F387" s="22">
        <f t="shared" si="6"/>
        <v>8255.2800000000007</v>
      </c>
    </row>
    <row r="388" spans="1:6" ht="45" x14ac:dyDescent="0.25">
      <c r="A388" s="22" t="s">
        <v>220</v>
      </c>
      <c r="B388" s="22" t="s">
        <v>221</v>
      </c>
      <c r="C388" s="22">
        <v>9728</v>
      </c>
      <c r="D388" s="22" t="s">
        <v>30</v>
      </c>
      <c r="E388" s="22">
        <v>13.01</v>
      </c>
      <c r="F388" s="22">
        <f t="shared" si="6"/>
        <v>126561.28</v>
      </c>
    </row>
    <row r="389" spans="1:6" ht="30" x14ac:dyDescent="0.25">
      <c r="A389" s="22" t="s">
        <v>222</v>
      </c>
      <c r="B389" s="22" t="s">
        <v>223</v>
      </c>
      <c r="C389" s="22">
        <v>3872</v>
      </c>
      <c r="D389" s="22" t="s">
        <v>30</v>
      </c>
      <c r="E389" s="22">
        <v>43</v>
      </c>
      <c r="F389" s="22">
        <f t="shared" si="6"/>
        <v>166496</v>
      </c>
    </row>
    <row r="390" spans="1:6" x14ac:dyDescent="0.25">
      <c r="A390" s="22" t="s">
        <v>224</v>
      </c>
      <c r="B390" s="22" t="s">
        <v>225</v>
      </c>
      <c r="C390" s="22">
        <v>27</v>
      </c>
      <c r="D390" s="22" t="s">
        <v>30</v>
      </c>
      <c r="E390" s="22">
        <v>26</v>
      </c>
      <c r="F390" s="22">
        <f t="shared" si="6"/>
        <v>702</v>
      </c>
    </row>
    <row r="391" spans="1:6" ht="30" x14ac:dyDescent="0.25">
      <c r="A391" s="22" t="s">
        <v>226</v>
      </c>
      <c r="B391" s="22" t="s">
        <v>227</v>
      </c>
      <c r="C391" s="22">
        <v>10</v>
      </c>
      <c r="D391" s="22" t="s">
        <v>30</v>
      </c>
      <c r="E391" s="22">
        <v>215.94</v>
      </c>
      <c r="F391" s="22">
        <f t="shared" si="6"/>
        <v>2159.4</v>
      </c>
    </row>
    <row r="392" spans="1:6" x14ac:dyDescent="0.25">
      <c r="A392" s="22" t="s">
        <v>228</v>
      </c>
      <c r="B392" s="22" t="s">
        <v>229</v>
      </c>
      <c r="C392" s="22">
        <v>92</v>
      </c>
      <c r="D392" s="22" t="s">
        <v>30</v>
      </c>
      <c r="E392" s="22">
        <v>295</v>
      </c>
      <c r="F392" s="22">
        <f t="shared" si="6"/>
        <v>27140</v>
      </c>
    </row>
    <row r="393" spans="1:6" x14ac:dyDescent="0.25">
      <c r="A393" s="22" t="s">
        <v>234</v>
      </c>
      <c r="B393" s="22" t="s">
        <v>235</v>
      </c>
      <c r="C393" s="22">
        <v>17</v>
      </c>
      <c r="D393" s="22" t="s">
        <v>30</v>
      </c>
      <c r="E393" s="22">
        <v>295</v>
      </c>
      <c r="F393" s="22">
        <f t="shared" si="6"/>
        <v>5015</v>
      </c>
    </row>
    <row r="394" spans="1:6" x14ac:dyDescent="0.25">
      <c r="A394" s="22" t="s">
        <v>236</v>
      </c>
      <c r="B394" s="22" t="s">
        <v>237</v>
      </c>
      <c r="C394" s="22">
        <v>173</v>
      </c>
      <c r="D394" s="22" t="s">
        <v>30</v>
      </c>
      <c r="E394" s="22">
        <v>295</v>
      </c>
      <c r="F394" s="22">
        <f t="shared" si="6"/>
        <v>51035</v>
      </c>
    </row>
    <row r="395" spans="1:6" x14ac:dyDescent="0.25">
      <c r="A395" s="22" t="s">
        <v>238</v>
      </c>
      <c r="B395" s="22" t="s">
        <v>239</v>
      </c>
      <c r="C395" s="22">
        <v>492</v>
      </c>
      <c r="D395" s="22" t="s">
        <v>30</v>
      </c>
      <c r="E395" s="22">
        <v>100.3</v>
      </c>
      <c r="F395" s="22">
        <f t="shared" si="6"/>
        <v>49347.6</v>
      </c>
    </row>
    <row r="396" spans="1:6" x14ac:dyDescent="0.25">
      <c r="A396" s="22" t="s">
        <v>240</v>
      </c>
      <c r="B396" s="22" t="s">
        <v>241</v>
      </c>
      <c r="C396" s="22">
        <v>144</v>
      </c>
      <c r="D396" s="22" t="s">
        <v>30</v>
      </c>
      <c r="E396" s="22">
        <v>150.99279999999999</v>
      </c>
      <c r="F396" s="22">
        <f t="shared" si="6"/>
        <v>21742.963199999998</v>
      </c>
    </row>
    <row r="397" spans="1:6" x14ac:dyDescent="0.25">
      <c r="A397" s="22" t="s">
        <v>242</v>
      </c>
      <c r="B397" s="22" t="s">
        <v>243</v>
      </c>
      <c r="C397" s="22">
        <v>480</v>
      </c>
      <c r="D397" s="22" t="s">
        <v>30</v>
      </c>
      <c r="E397" s="22">
        <v>132.16</v>
      </c>
      <c r="F397" s="22">
        <f t="shared" si="6"/>
        <v>63436.799999999996</v>
      </c>
    </row>
    <row r="398" spans="1:6" x14ac:dyDescent="0.25">
      <c r="A398" s="22" t="s">
        <v>244</v>
      </c>
      <c r="B398" s="22" t="s">
        <v>245</v>
      </c>
      <c r="C398" s="22">
        <v>71</v>
      </c>
      <c r="D398" s="22" t="s">
        <v>30</v>
      </c>
      <c r="E398" s="22">
        <v>182.9</v>
      </c>
      <c r="F398" s="22">
        <f t="shared" si="6"/>
        <v>12985.9</v>
      </c>
    </row>
    <row r="399" spans="1:6" ht="30" x14ac:dyDescent="0.25">
      <c r="A399" s="22" t="s">
        <v>246</v>
      </c>
      <c r="B399" s="22" t="s">
        <v>247</v>
      </c>
      <c r="C399" s="22">
        <v>1</v>
      </c>
      <c r="D399" s="22" t="s">
        <v>30</v>
      </c>
      <c r="E399" s="22">
        <v>1416</v>
      </c>
      <c r="F399" s="22">
        <f t="shared" si="6"/>
        <v>1416</v>
      </c>
    </row>
    <row r="400" spans="1:6" ht="30" x14ac:dyDescent="0.25">
      <c r="A400" s="22" t="s">
        <v>248</v>
      </c>
      <c r="B400" s="22" t="s">
        <v>249</v>
      </c>
      <c r="C400" s="22">
        <v>14</v>
      </c>
      <c r="D400" s="22" t="s">
        <v>30</v>
      </c>
      <c r="E400" s="22">
        <v>531</v>
      </c>
      <c r="F400" s="22">
        <f t="shared" si="6"/>
        <v>7434</v>
      </c>
    </row>
    <row r="401" spans="1:6" x14ac:dyDescent="0.25">
      <c r="A401" s="22" t="s">
        <v>250</v>
      </c>
      <c r="B401" s="22" t="s">
        <v>251</v>
      </c>
      <c r="C401" s="22">
        <v>4405</v>
      </c>
      <c r="D401" s="22" t="s">
        <v>30</v>
      </c>
      <c r="E401" s="22">
        <v>30.68</v>
      </c>
      <c r="F401" s="22">
        <f t="shared" si="6"/>
        <v>135145.4</v>
      </c>
    </row>
    <row r="402" spans="1:6" x14ac:dyDescent="0.25">
      <c r="A402" s="22" t="s">
        <v>254</v>
      </c>
      <c r="B402" s="22" t="s">
        <v>255</v>
      </c>
      <c r="C402" s="22">
        <v>4</v>
      </c>
      <c r="D402" s="22" t="s">
        <v>30</v>
      </c>
      <c r="E402" s="22">
        <v>750</v>
      </c>
      <c r="F402" s="22">
        <f t="shared" si="6"/>
        <v>3000</v>
      </c>
    </row>
    <row r="403" spans="1:6" x14ac:dyDescent="0.25">
      <c r="A403" s="22" t="s">
        <v>256</v>
      </c>
      <c r="B403" s="22" t="s">
        <v>257</v>
      </c>
      <c r="C403" s="22">
        <v>4</v>
      </c>
      <c r="D403" s="22" t="s">
        <v>30</v>
      </c>
      <c r="E403" s="22">
        <v>50</v>
      </c>
      <c r="F403" s="22">
        <f t="shared" si="6"/>
        <v>200</v>
      </c>
    </row>
    <row r="404" spans="1:6" x14ac:dyDescent="0.25">
      <c r="A404" s="22" t="s">
        <v>258</v>
      </c>
      <c r="B404" s="22" t="s">
        <v>259</v>
      </c>
      <c r="C404" s="22">
        <v>303</v>
      </c>
      <c r="D404" s="22" t="s">
        <v>30</v>
      </c>
      <c r="E404" s="22">
        <v>15</v>
      </c>
      <c r="F404" s="22">
        <f t="shared" si="6"/>
        <v>4545</v>
      </c>
    </row>
    <row r="405" spans="1:6" x14ac:dyDescent="0.25">
      <c r="A405" s="22" t="s">
        <v>260</v>
      </c>
      <c r="B405" s="22" t="s">
        <v>261</v>
      </c>
      <c r="C405" s="22">
        <v>255</v>
      </c>
      <c r="D405" s="22" t="s">
        <v>30</v>
      </c>
      <c r="E405" s="22">
        <v>22.59</v>
      </c>
      <c r="F405" s="22">
        <f t="shared" si="6"/>
        <v>5760.45</v>
      </c>
    </row>
    <row r="406" spans="1:6" ht="30" x14ac:dyDescent="0.25">
      <c r="A406" s="22" t="s">
        <v>262</v>
      </c>
      <c r="B406" s="22" t="s">
        <v>263</v>
      </c>
      <c r="C406" s="22">
        <v>162</v>
      </c>
      <c r="D406" s="22" t="s">
        <v>30</v>
      </c>
      <c r="E406" s="22">
        <v>20.440000000000001</v>
      </c>
      <c r="F406" s="22">
        <f t="shared" si="6"/>
        <v>3311.28</v>
      </c>
    </row>
    <row r="407" spans="1:6" ht="30" x14ac:dyDescent="0.25">
      <c r="A407" s="22" t="s">
        <v>264</v>
      </c>
      <c r="B407" s="22" t="s">
        <v>265</v>
      </c>
      <c r="C407" s="22">
        <v>114</v>
      </c>
      <c r="D407" s="22" t="s">
        <v>30</v>
      </c>
      <c r="E407" s="22">
        <v>210.39400000000001</v>
      </c>
      <c r="F407" s="22">
        <f t="shared" si="6"/>
        <v>23984.916000000001</v>
      </c>
    </row>
    <row r="408" spans="1:6" ht="30" x14ac:dyDescent="0.25">
      <c r="A408" s="22" t="s">
        <v>266</v>
      </c>
      <c r="B408" s="22" t="s">
        <v>267</v>
      </c>
      <c r="C408" s="22">
        <v>68</v>
      </c>
      <c r="D408" s="22" t="s">
        <v>30</v>
      </c>
      <c r="E408" s="22">
        <v>64.900000000000006</v>
      </c>
      <c r="F408" s="22">
        <f t="shared" si="6"/>
        <v>4413.2000000000007</v>
      </c>
    </row>
    <row r="409" spans="1:6" x14ac:dyDescent="0.25">
      <c r="A409" s="22" t="s">
        <v>272</v>
      </c>
      <c r="B409" s="22" t="s">
        <v>273</v>
      </c>
      <c r="C409" s="22">
        <v>7</v>
      </c>
      <c r="D409" s="22" t="s">
        <v>30</v>
      </c>
      <c r="E409" s="22">
        <v>215</v>
      </c>
      <c r="F409" s="22">
        <f t="shared" si="6"/>
        <v>1505</v>
      </c>
    </row>
    <row r="410" spans="1:6" ht="30" x14ac:dyDescent="0.25">
      <c r="A410" s="22" t="s">
        <v>274</v>
      </c>
      <c r="B410" s="22" t="s">
        <v>275</v>
      </c>
      <c r="C410" s="22">
        <v>42</v>
      </c>
      <c r="D410" s="22" t="s">
        <v>30</v>
      </c>
      <c r="E410" s="22">
        <v>93</v>
      </c>
      <c r="F410" s="22">
        <f t="shared" si="6"/>
        <v>3906</v>
      </c>
    </row>
    <row r="411" spans="1:6" ht="30" x14ac:dyDescent="0.25">
      <c r="A411" s="22" t="s">
        <v>276</v>
      </c>
      <c r="B411" s="22" t="s">
        <v>277</v>
      </c>
      <c r="C411" s="22">
        <v>38</v>
      </c>
      <c r="D411" s="22" t="s">
        <v>30</v>
      </c>
      <c r="E411" s="22">
        <v>23.6</v>
      </c>
      <c r="F411" s="22">
        <f t="shared" si="6"/>
        <v>896.80000000000007</v>
      </c>
    </row>
    <row r="412" spans="1:6" x14ac:dyDescent="0.25">
      <c r="A412" s="22" t="s">
        <v>278</v>
      </c>
      <c r="B412" s="22" t="s">
        <v>279</v>
      </c>
      <c r="C412" s="22">
        <v>8</v>
      </c>
      <c r="D412" s="22" t="s">
        <v>30</v>
      </c>
      <c r="E412" s="22">
        <v>6395.6</v>
      </c>
      <c r="F412" s="22">
        <f t="shared" si="6"/>
        <v>51164.800000000003</v>
      </c>
    </row>
    <row r="413" spans="1:6" ht="30" x14ac:dyDescent="0.25">
      <c r="A413" s="22" t="s">
        <v>280</v>
      </c>
      <c r="B413" s="22" t="s">
        <v>281</v>
      </c>
      <c r="C413" s="22">
        <v>384</v>
      </c>
      <c r="D413" s="22" t="s">
        <v>30</v>
      </c>
      <c r="E413" s="22">
        <v>3.4220000000000002</v>
      </c>
      <c r="F413" s="22">
        <f t="shared" si="6"/>
        <v>1314.048</v>
      </c>
    </row>
    <row r="414" spans="1:6" ht="30" x14ac:dyDescent="0.25">
      <c r="A414" s="22" t="s">
        <v>282</v>
      </c>
      <c r="B414" s="22" t="s">
        <v>283</v>
      </c>
      <c r="C414" s="22">
        <v>36</v>
      </c>
      <c r="D414" s="22" t="s">
        <v>30</v>
      </c>
      <c r="E414" s="22">
        <v>4.2834000000000003</v>
      </c>
      <c r="F414" s="22">
        <f t="shared" si="6"/>
        <v>154.20240000000001</v>
      </c>
    </row>
    <row r="415" spans="1:6" ht="30" x14ac:dyDescent="0.25">
      <c r="A415" s="22" t="s">
        <v>284</v>
      </c>
      <c r="B415" s="22" t="s">
        <v>285</v>
      </c>
      <c r="C415" s="22">
        <v>94</v>
      </c>
      <c r="D415" s="22" t="s">
        <v>30</v>
      </c>
      <c r="E415" s="22">
        <v>2.36</v>
      </c>
      <c r="F415" s="22">
        <f t="shared" si="6"/>
        <v>221.83999999999997</v>
      </c>
    </row>
    <row r="416" spans="1:6" ht="30" x14ac:dyDescent="0.25">
      <c r="A416" s="22" t="s">
        <v>286</v>
      </c>
      <c r="B416" s="22" t="s">
        <v>287</v>
      </c>
      <c r="C416" s="22">
        <v>481</v>
      </c>
      <c r="D416" s="22" t="s">
        <v>288</v>
      </c>
      <c r="E416" s="22">
        <v>34.22</v>
      </c>
      <c r="F416" s="22">
        <f t="shared" si="6"/>
        <v>16459.82</v>
      </c>
    </row>
    <row r="417" spans="1:6" ht="30" x14ac:dyDescent="0.25">
      <c r="A417" s="22" t="s">
        <v>289</v>
      </c>
      <c r="B417" s="22" t="s">
        <v>290</v>
      </c>
      <c r="C417" s="22">
        <v>338</v>
      </c>
      <c r="D417" s="22" t="s">
        <v>30</v>
      </c>
      <c r="E417" s="22">
        <v>20.059999999999999</v>
      </c>
      <c r="F417" s="22">
        <f t="shared" si="6"/>
        <v>6780.28</v>
      </c>
    </row>
    <row r="418" spans="1:6" ht="45" x14ac:dyDescent="0.25">
      <c r="A418" s="22" t="s">
        <v>1679</v>
      </c>
      <c r="B418" s="22" t="s">
        <v>1680</v>
      </c>
      <c r="C418" s="22">
        <v>21</v>
      </c>
      <c r="D418" s="22" t="s">
        <v>30</v>
      </c>
      <c r="E418" s="22">
        <v>53.005600000000001</v>
      </c>
      <c r="F418" s="22">
        <f t="shared" si="6"/>
        <v>1113.1176</v>
      </c>
    </row>
    <row r="419" spans="1:6" x14ac:dyDescent="0.25">
      <c r="A419" s="22" t="s">
        <v>291</v>
      </c>
      <c r="B419" s="22" t="s">
        <v>292</v>
      </c>
      <c r="C419" s="22">
        <v>45</v>
      </c>
      <c r="D419" s="22" t="s">
        <v>30</v>
      </c>
      <c r="E419" s="22">
        <v>21.83</v>
      </c>
      <c r="F419" s="22">
        <f t="shared" si="6"/>
        <v>982.34999999999991</v>
      </c>
    </row>
    <row r="420" spans="1:6" x14ac:dyDescent="0.25">
      <c r="A420" s="22" t="s">
        <v>293</v>
      </c>
      <c r="B420" s="22" t="s">
        <v>294</v>
      </c>
      <c r="C420" s="22">
        <v>391</v>
      </c>
      <c r="D420" s="22" t="s">
        <v>30</v>
      </c>
      <c r="E420" s="22">
        <v>1</v>
      </c>
      <c r="F420" s="22">
        <f t="shared" si="6"/>
        <v>391</v>
      </c>
    </row>
    <row r="421" spans="1:6" ht="30" x14ac:dyDescent="0.25">
      <c r="A421" s="22" t="s">
        <v>295</v>
      </c>
      <c r="B421" s="22" t="s">
        <v>296</v>
      </c>
      <c r="C421" s="22">
        <v>26</v>
      </c>
      <c r="D421" s="22" t="s">
        <v>30</v>
      </c>
      <c r="E421" s="22">
        <v>378</v>
      </c>
      <c r="F421" s="22">
        <f t="shared" si="6"/>
        <v>9828</v>
      </c>
    </row>
    <row r="422" spans="1:6" ht="30" x14ac:dyDescent="0.25">
      <c r="A422" s="22" t="s">
        <v>297</v>
      </c>
      <c r="B422" s="22" t="s">
        <v>298</v>
      </c>
      <c r="C422" s="22">
        <v>54</v>
      </c>
      <c r="D422" s="22" t="s">
        <v>30</v>
      </c>
      <c r="E422" s="22">
        <v>109</v>
      </c>
      <c r="F422" s="22">
        <f t="shared" si="6"/>
        <v>5886</v>
      </c>
    </row>
    <row r="423" spans="1:6" ht="30" x14ac:dyDescent="0.25">
      <c r="A423" s="22" t="s">
        <v>299</v>
      </c>
      <c r="B423" s="22" t="s">
        <v>300</v>
      </c>
      <c r="C423" s="22">
        <v>2760</v>
      </c>
      <c r="D423" s="22" t="s">
        <v>30</v>
      </c>
      <c r="E423" s="22">
        <v>354</v>
      </c>
      <c r="F423" s="22">
        <f t="shared" si="6"/>
        <v>977040</v>
      </c>
    </row>
    <row r="424" spans="1:6" x14ac:dyDescent="0.25">
      <c r="A424" s="22" t="s">
        <v>301</v>
      </c>
      <c r="B424" s="22" t="s">
        <v>302</v>
      </c>
      <c r="C424" s="22">
        <v>10</v>
      </c>
      <c r="D424" s="22" t="s">
        <v>30</v>
      </c>
      <c r="E424" s="22">
        <v>7500</v>
      </c>
      <c r="F424" s="22">
        <f t="shared" si="6"/>
        <v>75000</v>
      </c>
    </row>
    <row r="425" spans="1:6" ht="30" x14ac:dyDescent="0.25">
      <c r="A425" s="22" t="s">
        <v>303</v>
      </c>
      <c r="B425" s="22" t="s">
        <v>304</v>
      </c>
      <c r="C425" s="22">
        <v>33</v>
      </c>
      <c r="D425" s="22" t="s">
        <v>30</v>
      </c>
      <c r="E425" s="22">
        <v>41.394399999999997</v>
      </c>
      <c r="F425" s="22">
        <f t="shared" si="6"/>
        <v>1366.0151999999998</v>
      </c>
    </row>
    <row r="426" spans="1:6" x14ac:dyDescent="0.25">
      <c r="A426" s="22" t="s">
        <v>305</v>
      </c>
      <c r="B426" s="22" t="s">
        <v>306</v>
      </c>
      <c r="C426" s="22">
        <v>3</v>
      </c>
      <c r="D426" s="22" t="s">
        <v>30</v>
      </c>
      <c r="E426" s="22">
        <v>6016.3951999999999</v>
      </c>
      <c r="F426" s="22">
        <f t="shared" si="6"/>
        <v>18049.185600000001</v>
      </c>
    </row>
    <row r="427" spans="1:6" x14ac:dyDescent="0.25">
      <c r="A427" s="22" t="s">
        <v>307</v>
      </c>
      <c r="B427" s="22" t="s">
        <v>308</v>
      </c>
      <c r="C427" s="22">
        <v>4</v>
      </c>
      <c r="D427" s="22" t="s">
        <v>30</v>
      </c>
      <c r="E427" s="22">
        <v>16646.1302</v>
      </c>
      <c r="F427" s="22">
        <f t="shared" si="6"/>
        <v>66584.520799999998</v>
      </c>
    </row>
    <row r="428" spans="1:6" x14ac:dyDescent="0.25">
      <c r="A428" s="22" t="s">
        <v>309</v>
      </c>
      <c r="B428" s="22" t="s">
        <v>310</v>
      </c>
      <c r="C428" s="22">
        <v>5</v>
      </c>
      <c r="D428" s="22" t="s">
        <v>30</v>
      </c>
      <c r="E428" s="22">
        <v>16646.1302</v>
      </c>
      <c r="F428" s="22">
        <f t="shared" si="6"/>
        <v>83230.650999999998</v>
      </c>
    </row>
    <row r="429" spans="1:6" x14ac:dyDescent="0.25">
      <c r="A429" s="22" t="s">
        <v>311</v>
      </c>
      <c r="B429" s="22" t="s">
        <v>312</v>
      </c>
      <c r="C429" s="22">
        <v>5</v>
      </c>
      <c r="D429" s="22" t="s">
        <v>30</v>
      </c>
      <c r="E429" s="22">
        <v>16646.236400000002</v>
      </c>
      <c r="F429" s="22">
        <f t="shared" si="6"/>
        <v>83231.182000000001</v>
      </c>
    </row>
    <row r="430" spans="1:6" ht="30" x14ac:dyDescent="0.25">
      <c r="A430" s="22" t="s">
        <v>313</v>
      </c>
      <c r="B430" s="22" t="s">
        <v>314</v>
      </c>
      <c r="C430" s="22">
        <v>71</v>
      </c>
      <c r="D430" s="22" t="s">
        <v>30</v>
      </c>
      <c r="E430" s="22">
        <v>17</v>
      </c>
      <c r="F430" s="22">
        <f t="shared" si="6"/>
        <v>1207</v>
      </c>
    </row>
    <row r="431" spans="1:6" x14ac:dyDescent="0.25">
      <c r="A431" s="22" t="s">
        <v>315</v>
      </c>
      <c r="B431" s="22" t="s">
        <v>316</v>
      </c>
      <c r="C431" s="22">
        <v>64</v>
      </c>
      <c r="D431" s="22" t="s">
        <v>30</v>
      </c>
      <c r="E431" s="22">
        <v>90.86</v>
      </c>
      <c r="F431" s="22">
        <f t="shared" si="6"/>
        <v>5815.04</v>
      </c>
    </row>
    <row r="432" spans="1:6" x14ac:dyDescent="0.25">
      <c r="A432" s="22" t="s">
        <v>317</v>
      </c>
      <c r="B432" s="22" t="s">
        <v>318</v>
      </c>
      <c r="C432" s="22">
        <v>150</v>
      </c>
      <c r="D432" s="22" t="s">
        <v>30</v>
      </c>
      <c r="E432" s="22">
        <v>12.39</v>
      </c>
      <c r="F432" s="22">
        <f t="shared" si="6"/>
        <v>1858.5</v>
      </c>
    </row>
    <row r="433" spans="1:6" x14ac:dyDescent="0.25">
      <c r="A433" s="22" t="s">
        <v>319</v>
      </c>
      <c r="B433" s="22" t="s">
        <v>320</v>
      </c>
      <c r="C433" s="22">
        <v>200</v>
      </c>
      <c r="D433" s="22" t="s">
        <v>30</v>
      </c>
      <c r="E433" s="22">
        <v>2.4500000000000002</v>
      </c>
      <c r="F433" s="22">
        <f t="shared" si="6"/>
        <v>490.00000000000006</v>
      </c>
    </row>
    <row r="434" spans="1:6" x14ac:dyDescent="0.25">
      <c r="A434" s="22" t="s">
        <v>321</v>
      </c>
      <c r="B434" s="22" t="s">
        <v>322</v>
      </c>
      <c r="C434" s="22">
        <v>200</v>
      </c>
      <c r="D434" s="22" t="s">
        <v>30</v>
      </c>
      <c r="E434" s="22">
        <v>4.1500000000000004</v>
      </c>
      <c r="F434" s="22">
        <f t="shared" si="6"/>
        <v>830.00000000000011</v>
      </c>
    </row>
    <row r="435" spans="1:6" x14ac:dyDescent="0.25">
      <c r="A435" s="22" t="s">
        <v>323</v>
      </c>
      <c r="B435" s="22" t="s">
        <v>324</v>
      </c>
      <c r="C435" s="22">
        <v>200</v>
      </c>
      <c r="D435" s="22" t="s">
        <v>30</v>
      </c>
      <c r="E435" s="22">
        <v>4.1500000000000004</v>
      </c>
      <c r="F435" s="22">
        <f t="shared" si="6"/>
        <v>830.00000000000011</v>
      </c>
    </row>
    <row r="436" spans="1:6" x14ac:dyDescent="0.25">
      <c r="A436" s="22" t="s">
        <v>325</v>
      </c>
      <c r="B436" s="22" t="s">
        <v>326</v>
      </c>
      <c r="C436" s="22">
        <v>250</v>
      </c>
      <c r="D436" s="22" t="s">
        <v>30</v>
      </c>
      <c r="E436" s="22">
        <v>4.1500000000000004</v>
      </c>
      <c r="F436" s="22">
        <f t="shared" si="6"/>
        <v>1037.5</v>
      </c>
    </row>
    <row r="437" spans="1:6" ht="30" x14ac:dyDescent="0.25">
      <c r="A437" s="22" t="s">
        <v>327</v>
      </c>
      <c r="B437" s="22" t="s">
        <v>328</v>
      </c>
      <c r="C437" s="22">
        <v>105</v>
      </c>
      <c r="D437" s="22" t="s">
        <v>30</v>
      </c>
      <c r="E437" s="22">
        <v>25.96</v>
      </c>
      <c r="F437" s="22">
        <f t="shared" si="6"/>
        <v>2725.8</v>
      </c>
    </row>
    <row r="438" spans="1:6" x14ac:dyDescent="0.25">
      <c r="A438" s="22" t="s">
        <v>329</v>
      </c>
      <c r="B438" s="22" t="s">
        <v>330</v>
      </c>
      <c r="C438" s="22">
        <v>141</v>
      </c>
      <c r="D438" s="22" t="s">
        <v>30</v>
      </c>
      <c r="E438" s="22">
        <v>14.5</v>
      </c>
      <c r="F438" s="22">
        <f t="shared" si="6"/>
        <v>2044.5</v>
      </c>
    </row>
    <row r="439" spans="1:6" x14ac:dyDescent="0.25">
      <c r="A439" s="22" t="s">
        <v>331</v>
      </c>
      <c r="B439" s="22" t="s">
        <v>332</v>
      </c>
      <c r="C439" s="22">
        <v>411</v>
      </c>
      <c r="D439" s="22" t="s">
        <v>30</v>
      </c>
      <c r="E439" s="22">
        <v>14.5</v>
      </c>
      <c r="F439" s="22">
        <f t="shared" si="6"/>
        <v>5959.5</v>
      </c>
    </row>
    <row r="440" spans="1:6" x14ac:dyDescent="0.25">
      <c r="A440" s="22" t="s">
        <v>335</v>
      </c>
      <c r="B440" s="22" t="s">
        <v>336</v>
      </c>
      <c r="C440" s="22">
        <v>196</v>
      </c>
      <c r="D440" s="22" t="s">
        <v>30</v>
      </c>
      <c r="E440" s="22">
        <v>36.340000000000003</v>
      </c>
      <c r="F440" s="22">
        <f t="shared" si="6"/>
        <v>7122.64</v>
      </c>
    </row>
    <row r="441" spans="1:6" ht="30" x14ac:dyDescent="0.25">
      <c r="A441" s="22" t="s">
        <v>2069</v>
      </c>
      <c r="B441" s="22" t="s">
        <v>2070</v>
      </c>
      <c r="C441" s="22">
        <v>375</v>
      </c>
      <c r="D441" s="22" t="s">
        <v>168</v>
      </c>
      <c r="E441" s="22">
        <v>149.38800000000001</v>
      </c>
      <c r="F441" s="22">
        <f t="shared" si="6"/>
        <v>56020.5</v>
      </c>
    </row>
    <row r="442" spans="1:6" x14ac:dyDescent="0.25">
      <c r="A442" s="22" t="s">
        <v>339</v>
      </c>
      <c r="B442" s="22" t="s">
        <v>340</v>
      </c>
      <c r="C442" s="22">
        <v>13</v>
      </c>
      <c r="D442" s="22" t="s">
        <v>30</v>
      </c>
      <c r="E442" s="22">
        <v>40</v>
      </c>
      <c r="F442" s="22">
        <f t="shared" si="6"/>
        <v>520</v>
      </c>
    </row>
    <row r="443" spans="1:6" x14ac:dyDescent="0.25">
      <c r="A443" s="22" t="s">
        <v>341</v>
      </c>
      <c r="B443" s="22" t="s">
        <v>342</v>
      </c>
      <c r="C443" s="22">
        <v>401</v>
      </c>
      <c r="D443" s="22" t="s">
        <v>30</v>
      </c>
      <c r="E443" s="22">
        <v>507.4</v>
      </c>
      <c r="F443" s="22">
        <f t="shared" si="6"/>
        <v>203467.4</v>
      </c>
    </row>
    <row r="444" spans="1:6" ht="30" x14ac:dyDescent="0.25">
      <c r="A444" s="22" t="s">
        <v>343</v>
      </c>
      <c r="B444" s="22" t="s">
        <v>344</v>
      </c>
      <c r="C444" s="22">
        <v>460</v>
      </c>
      <c r="D444" s="22" t="s">
        <v>30</v>
      </c>
      <c r="E444" s="22">
        <v>127.44</v>
      </c>
      <c r="F444" s="22">
        <f t="shared" si="6"/>
        <v>58622.400000000001</v>
      </c>
    </row>
    <row r="445" spans="1:6" ht="30" x14ac:dyDescent="0.25">
      <c r="A445" s="22" t="s">
        <v>347</v>
      </c>
      <c r="B445" s="22" t="s">
        <v>348</v>
      </c>
      <c r="C445" s="22">
        <v>21</v>
      </c>
      <c r="D445" s="22" t="s">
        <v>30</v>
      </c>
      <c r="E445" s="22">
        <v>147.5</v>
      </c>
      <c r="F445" s="22">
        <f t="shared" si="6"/>
        <v>3097.5</v>
      </c>
    </row>
    <row r="446" spans="1:6" ht="30" x14ac:dyDescent="0.25">
      <c r="A446" s="22" t="s">
        <v>349</v>
      </c>
      <c r="B446" s="22" t="s">
        <v>350</v>
      </c>
      <c r="C446" s="22">
        <v>250</v>
      </c>
      <c r="D446" s="22" t="s">
        <v>30</v>
      </c>
      <c r="E446" s="22">
        <v>53.1</v>
      </c>
      <c r="F446" s="22">
        <f t="shared" si="6"/>
        <v>13275</v>
      </c>
    </row>
    <row r="447" spans="1:6" x14ac:dyDescent="0.25">
      <c r="A447" s="22" t="s">
        <v>351</v>
      </c>
      <c r="B447" s="22" t="s">
        <v>352</v>
      </c>
      <c r="C447" s="22">
        <v>78</v>
      </c>
      <c r="D447" s="22" t="s">
        <v>30</v>
      </c>
      <c r="E447" s="22">
        <v>454</v>
      </c>
      <c r="F447" s="22">
        <f t="shared" si="6"/>
        <v>35412</v>
      </c>
    </row>
    <row r="448" spans="1:6" x14ac:dyDescent="0.25">
      <c r="A448" s="22" t="s">
        <v>353</v>
      </c>
      <c r="B448" s="22" t="s">
        <v>354</v>
      </c>
      <c r="C448" s="22">
        <v>159</v>
      </c>
      <c r="D448" s="22" t="s">
        <v>30</v>
      </c>
      <c r="E448" s="22">
        <v>336.3</v>
      </c>
      <c r="F448" s="22">
        <f t="shared" si="6"/>
        <v>53471.700000000004</v>
      </c>
    </row>
    <row r="449" spans="1:6" ht="30" x14ac:dyDescent="0.25">
      <c r="A449" s="22" t="s">
        <v>355</v>
      </c>
      <c r="B449" s="22" t="s">
        <v>356</v>
      </c>
      <c r="C449" s="22">
        <v>377</v>
      </c>
      <c r="D449" s="22" t="s">
        <v>30</v>
      </c>
      <c r="E449" s="22">
        <v>4.24</v>
      </c>
      <c r="F449" s="22">
        <f t="shared" si="6"/>
        <v>1598.48</v>
      </c>
    </row>
    <row r="450" spans="1:6" ht="30" x14ac:dyDescent="0.25">
      <c r="A450" s="22" t="s">
        <v>357</v>
      </c>
      <c r="B450" s="22" t="s">
        <v>358</v>
      </c>
      <c r="C450" s="22">
        <v>61</v>
      </c>
      <c r="D450" s="22" t="s">
        <v>30</v>
      </c>
      <c r="E450" s="22">
        <v>11.8</v>
      </c>
      <c r="F450" s="22">
        <f t="shared" ref="F450:F513" si="7">C450*E450</f>
        <v>719.80000000000007</v>
      </c>
    </row>
    <row r="451" spans="1:6" x14ac:dyDescent="0.25">
      <c r="A451" s="22" t="s">
        <v>359</v>
      </c>
      <c r="B451" s="22" t="s">
        <v>360</v>
      </c>
      <c r="C451" s="22">
        <v>99</v>
      </c>
      <c r="D451" s="22" t="s">
        <v>30</v>
      </c>
      <c r="E451" s="22">
        <v>185.96799999999999</v>
      </c>
      <c r="F451" s="22">
        <f t="shared" si="7"/>
        <v>18410.831999999999</v>
      </c>
    </row>
    <row r="452" spans="1:6" ht="30" x14ac:dyDescent="0.25">
      <c r="A452" s="22" t="s">
        <v>361</v>
      </c>
      <c r="B452" s="22" t="s">
        <v>362</v>
      </c>
      <c r="C452" s="22">
        <v>34</v>
      </c>
      <c r="D452" s="22" t="s">
        <v>30</v>
      </c>
      <c r="E452" s="22">
        <v>42.869399999999999</v>
      </c>
      <c r="F452" s="22">
        <f t="shared" si="7"/>
        <v>1457.5596</v>
      </c>
    </row>
    <row r="453" spans="1:6" x14ac:dyDescent="0.25">
      <c r="A453" s="22" t="s">
        <v>363</v>
      </c>
      <c r="B453" s="22" t="s">
        <v>364</v>
      </c>
      <c r="C453" s="22">
        <v>13</v>
      </c>
      <c r="D453" s="22" t="s">
        <v>30</v>
      </c>
      <c r="E453" s="22">
        <v>87.025000000000006</v>
      </c>
      <c r="F453" s="22">
        <f t="shared" si="7"/>
        <v>1131.325</v>
      </c>
    </row>
    <row r="454" spans="1:6" x14ac:dyDescent="0.25">
      <c r="A454" s="22" t="s">
        <v>369</v>
      </c>
      <c r="B454" s="22" t="s">
        <v>370</v>
      </c>
      <c r="C454" s="22">
        <v>1</v>
      </c>
      <c r="D454" s="22" t="s">
        <v>30</v>
      </c>
      <c r="E454" s="22">
        <v>27709.999</v>
      </c>
      <c r="F454" s="22">
        <f t="shared" si="7"/>
        <v>27709.999</v>
      </c>
    </row>
    <row r="455" spans="1:6" x14ac:dyDescent="0.25">
      <c r="A455" s="22" t="s">
        <v>371</v>
      </c>
      <c r="B455" s="22" t="s">
        <v>372</v>
      </c>
      <c r="C455" s="22">
        <v>1</v>
      </c>
      <c r="D455" s="22" t="s">
        <v>30</v>
      </c>
      <c r="E455" s="22">
        <v>27710</v>
      </c>
      <c r="F455" s="22">
        <f t="shared" si="7"/>
        <v>27710</v>
      </c>
    </row>
    <row r="456" spans="1:6" ht="30" x14ac:dyDescent="0.25">
      <c r="A456" s="22" t="s">
        <v>373</v>
      </c>
      <c r="B456" s="22" t="s">
        <v>374</v>
      </c>
      <c r="C456" s="22">
        <v>10</v>
      </c>
      <c r="D456" s="22" t="s">
        <v>30</v>
      </c>
      <c r="E456" s="22">
        <v>332.76</v>
      </c>
      <c r="F456" s="22">
        <f t="shared" si="7"/>
        <v>3327.6</v>
      </c>
    </row>
    <row r="457" spans="1:6" x14ac:dyDescent="0.25">
      <c r="A457" s="22" t="s">
        <v>375</v>
      </c>
      <c r="B457" s="22" t="s">
        <v>376</v>
      </c>
      <c r="C457" s="22">
        <v>692</v>
      </c>
      <c r="D457" s="22" t="s">
        <v>30</v>
      </c>
      <c r="E457" s="22">
        <v>3.05</v>
      </c>
      <c r="F457" s="22">
        <f t="shared" si="7"/>
        <v>2110.6</v>
      </c>
    </row>
    <row r="458" spans="1:6" x14ac:dyDescent="0.25">
      <c r="A458" s="22" t="s">
        <v>377</v>
      </c>
      <c r="B458" s="22" t="s">
        <v>378</v>
      </c>
      <c r="C458" s="22">
        <v>355</v>
      </c>
      <c r="D458" s="22" t="s">
        <v>30</v>
      </c>
      <c r="E458" s="22">
        <v>3.13</v>
      </c>
      <c r="F458" s="22">
        <f t="shared" si="7"/>
        <v>1111.1499999999999</v>
      </c>
    </row>
    <row r="459" spans="1:6" ht="30" x14ac:dyDescent="0.25">
      <c r="A459" s="22" t="s">
        <v>379</v>
      </c>
      <c r="B459" s="22" t="s">
        <v>380</v>
      </c>
      <c r="C459" s="22">
        <v>36</v>
      </c>
      <c r="D459" s="22" t="s">
        <v>30</v>
      </c>
      <c r="E459" s="22">
        <v>30</v>
      </c>
      <c r="F459" s="22">
        <f t="shared" si="7"/>
        <v>1080</v>
      </c>
    </row>
    <row r="460" spans="1:6" x14ac:dyDescent="0.25">
      <c r="A460" s="22" t="s">
        <v>381</v>
      </c>
      <c r="B460" s="22" t="s">
        <v>382</v>
      </c>
      <c r="C460" s="22">
        <v>6832</v>
      </c>
      <c r="D460" s="22" t="s">
        <v>30</v>
      </c>
      <c r="E460" s="22">
        <v>79</v>
      </c>
      <c r="F460" s="22">
        <f t="shared" si="7"/>
        <v>539728</v>
      </c>
    </row>
    <row r="461" spans="1:6" ht="30" x14ac:dyDescent="0.25">
      <c r="A461" s="22" t="s">
        <v>383</v>
      </c>
      <c r="B461" s="22" t="s">
        <v>384</v>
      </c>
      <c r="C461" s="22">
        <v>12</v>
      </c>
      <c r="D461" s="22" t="s">
        <v>30</v>
      </c>
      <c r="E461" s="22">
        <v>150</v>
      </c>
      <c r="F461" s="22">
        <f t="shared" si="7"/>
        <v>1800</v>
      </c>
    </row>
    <row r="462" spans="1:6" x14ac:dyDescent="0.25">
      <c r="A462" s="22" t="s">
        <v>385</v>
      </c>
      <c r="B462" s="22" t="s">
        <v>386</v>
      </c>
      <c r="C462" s="22">
        <v>4821</v>
      </c>
      <c r="D462" s="22" t="s">
        <v>30</v>
      </c>
      <c r="E462" s="22">
        <v>1</v>
      </c>
      <c r="F462" s="22">
        <f t="shared" si="7"/>
        <v>4821</v>
      </c>
    </row>
    <row r="463" spans="1:6" ht="30" x14ac:dyDescent="0.25">
      <c r="A463" s="22" t="s">
        <v>391</v>
      </c>
      <c r="B463" s="22" t="s">
        <v>392</v>
      </c>
      <c r="C463" s="22">
        <v>15</v>
      </c>
      <c r="D463" s="22" t="s">
        <v>30</v>
      </c>
      <c r="E463" s="22">
        <v>11.0448</v>
      </c>
      <c r="F463" s="22">
        <f t="shared" si="7"/>
        <v>165.672</v>
      </c>
    </row>
    <row r="464" spans="1:6" x14ac:dyDescent="0.25">
      <c r="A464" s="22" t="s">
        <v>393</v>
      </c>
      <c r="B464" s="22" t="s">
        <v>394</v>
      </c>
      <c r="C464" s="22">
        <v>52</v>
      </c>
      <c r="D464" s="22" t="s">
        <v>30</v>
      </c>
      <c r="E464" s="22">
        <v>8.5</v>
      </c>
      <c r="F464" s="22">
        <f t="shared" si="7"/>
        <v>442</v>
      </c>
    </row>
    <row r="465" spans="1:6" x14ac:dyDescent="0.25">
      <c r="A465" s="22" t="s">
        <v>395</v>
      </c>
      <c r="B465" s="22" t="s">
        <v>396</v>
      </c>
      <c r="C465" s="22">
        <v>60</v>
      </c>
      <c r="D465" s="22" t="s">
        <v>30</v>
      </c>
      <c r="E465" s="22">
        <v>8.5</v>
      </c>
      <c r="F465" s="22">
        <f t="shared" si="7"/>
        <v>510</v>
      </c>
    </row>
    <row r="466" spans="1:6" ht="30" x14ac:dyDescent="0.25">
      <c r="A466" s="22" t="s">
        <v>397</v>
      </c>
      <c r="B466" s="22" t="s">
        <v>398</v>
      </c>
      <c r="C466" s="22">
        <v>3</v>
      </c>
      <c r="D466" s="22" t="s">
        <v>30</v>
      </c>
      <c r="E466" s="22">
        <v>15.871</v>
      </c>
      <c r="F466" s="22">
        <f t="shared" si="7"/>
        <v>47.613</v>
      </c>
    </row>
    <row r="467" spans="1:6" ht="30" x14ac:dyDescent="0.25">
      <c r="A467" s="22" t="s">
        <v>399</v>
      </c>
      <c r="B467" s="22" t="s">
        <v>400</v>
      </c>
      <c r="C467" s="22">
        <v>11</v>
      </c>
      <c r="D467" s="22" t="s">
        <v>30</v>
      </c>
      <c r="E467" s="22">
        <v>15.871</v>
      </c>
      <c r="F467" s="22">
        <f t="shared" si="7"/>
        <v>174.58100000000002</v>
      </c>
    </row>
    <row r="468" spans="1:6" x14ac:dyDescent="0.25">
      <c r="A468" s="22" t="s">
        <v>1685</v>
      </c>
      <c r="B468" s="22" t="s">
        <v>1686</v>
      </c>
      <c r="C468" s="22">
        <v>11</v>
      </c>
      <c r="D468" s="22" t="s">
        <v>30</v>
      </c>
      <c r="E468" s="22">
        <v>15.871</v>
      </c>
      <c r="F468" s="22">
        <f t="shared" si="7"/>
        <v>174.58100000000002</v>
      </c>
    </row>
    <row r="469" spans="1:6" ht="30" x14ac:dyDescent="0.25">
      <c r="A469" s="22" t="s">
        <v>401</v>
      </c>
      <c r="B469" s="22" t="s">
        <v>402</v>
      </c>
      <c r="C469" s="22">
        <v>87</v>
      </c>
      <c r="D469" s="22" t="s">
        <v>30</v>
      </c>
      <c r="E469" s="22">
        <v>41.3</v>
      </c>
      <c r="F469" s="22">
        <f t="shared" si="7"/>
        <v>3593.1</v>
      </c>
    </row>
    <row r="470" spans="1:6" ht="30" x14ac:dyDescent="0.25">
      <c r="A470" s="22" t="s">
        <v>1687</v>
      </c>
      <c r="B470" s="22" t="s">
        <v>1688</v>
      </c>
      <c r="C470" s="22">
        <v>16</v>
      </c>
      <c r="D470" s="22" t="s">
        <v>30</v>
      </c>
      <c r="E470" s="22">
        <v>20.059999999999999</v>
      </c>
      <c r="F470" s="22">
        <f t="shared" si="7"/>
        <v>320.95999999999998</v>
      </c>
    </row>
    <row r="471" spans="1:6" ht="30" x14ac:dyDescent="0.25">
      <c r="A471" s="22" t="s">
        <v>1689</v>
      </c>
      <c r="B471" s="22" t="s">
        <v>1690</v>
      </c>
      <c r="C471" s="22">
        <v>71</v>
      </c>
      <c r="D471" s="22" t="s">
        <v>30</v>
      </c>
      <c r="E471" s="22">
        <v>20.059999999999999</v>
      </c>
      <c r="F471" s="22">
        <f t="shared" si="7"/>
        <v>1424.26</v>
      </c>
    </row>
    <row r="472" spans="1:6" x14ac:dyDescent="0.25">
      <c r="A472" s="22" t="s">
        <v>2071</v>
      </c>
      <c r="B472" s="22" t="s">
        <v>406</v>
      </c>
      <c r="C472" s="22">
        <v>29</v>
      </c>
      <c r="D472" s="22" t="s">
        <v>30</v>
      </c>
      <c r="E472" s="22">
        <v>20.059999999999999</v>
      </c>
      <c r="F472" s="22">
        <f t="shared" si="7"/>
        <v>581.74</v>
      </c>
    </row>
    <row r="473" spans="1:6" x14ac:dyDescent="0.25">
      <c r="A473" s="22" t="s">
        <v>579</v>
      </c>
      <c r="B473" s="22" t="s">
        <v>580</v>
      </c>
      <c r="C473" s="22">
        <v>10</v>
      </c>
      <c r="D473" s="22" t="s">
        <v>30</v>
      </c>
      <c r="E473" s="22">
        <v>631.29999999999995</v>
      </c>
      <c r="F473" s="22">
        <f t="shared" si="7"/>
        <v>6313</v>
      </c>
    </row>
    <row r="474" spans="1:6" x14ac:dyDescent="0.25">
      <c r="A474" s="22" t="s">
        <v>411</v>
      </c>
      <c r="B474" s="22" t="s">
        <v>412</v>
      </c>
      <c r="C474" s="22">
        <v>61</v>
      </c>
      <c r="D474" s="22" t="s">
        <v>30</v>
      </c>
      <c r="E474" s="22">
        <v>1</v>
      </c>
      <c r="F474" s="22">
        <f t="shared" si="7"/>
        <v>61</v>
      </c>
    </row>
    <row r="475" spans="1:6" ht="30" x14ac:dyDescent="0.25">
      <c r="A475" s="22" t="s">
        <v>413</v>
      </c>
      <c r="B475" s="22" t="s">
        <v>414</v>
      </c>
      <c r="C475" s="22">
        <v>650</v>
      </c>
      <c r="D475" s="22" t="s">
        <v>30</v>
      </c>
      <c r="E475" s="22">
        <v>18.939</v>
      </c>
      <c r="F475" s="22">
        <f t="shared" si="7"/>
        <v>12310.35</v>
      </c>
    </row>
    <row r="476" spans="1:6" x14ac:dyDescent="0.25">
      <c r="A476" s="22" t="s">
        <v>415</v>
      </c>
      <c r="B476" s="22" t="s">
        <v>416</v>
      </c>
      <c r="C476" s="22">
        <v>20</v>
      </c>
      <c r="D476" s="22" t="s">
        <v>417</v>
      </c>
      <c r="E476" s="22">
        <v>353.75</v>
      </c>
      <c r="F476" s="22">
        <f t="shared" si="7"/>
        <v>7075</v>
      </c>
    </row>
    <row r="477" spans="1:6" ht="30" x14ac:dyDescent="0.25">
      <c r="A477" s="22" t="s">
        <v>422</v>
      </c>
      <c r="B477" s="22" t="s">
        <v>423</v>
      </c>
      <c r="C477" s="22">
        <v>3070</v>
      </c>
      <c r="D477" s="22" t="s">
        <v>30</v>
      </c>
      <c r="E477" s="22">
        <v>4.1500000000000004</v>
      </c>
      <c r="F477" s="22">
        <f t="shared" si="7"/>
        <v>12740.500000000002</v>
      </c>
    </row>
    <row r="478" spans="1:6" ht="30" x14ac:dyDescent="0.25">
      <c r="A478" s="22" t="s">
        <v>426</v>
      </c>
      <c r="B478" s="22" t="s">
        <v>427</v>
      </c>
      <c r="C478" s="22">
        <v>276</v>
      </c>
      <c r="D478" s="22" t="s">
        <v>428</v>
      </c>
      <c r="E478" s="22">
        <v>250</v>
      </c>
      <c r="F478" s="22">
        <f t="shared" si="7"/>
        <v>69000</v>
      </c>
    </row>
    <row r="479" spans="1:6" ht="30" x14ac:dyDescent="0.25">
      <c r="A479" s="22" t="s">
        <v>429</v>
      </c>
      <c r="B479" s="22" t="s">
        <v>430</v>
      </c>
      <c r="C479" s="22">
        <v>408</v>
      </c>
      <c r="D479" s="22" t="s">
        <v>30</v>
      </c>
      <c r="E479" s="22">
        <v>18.950800000000001</v>
      </c>
      <c r="F479" s="22">
        <f t="shared" si="7"/>
        <v>7731.9264000000003</v>
      </c>
    </row>
    <row r="480" spans="1:6" x14ac:dyDescent="0.25">
      <c r="A480" s="22" t="s">
        <v>431</v>
      </c>
      <c r="B480" s="22" t="s">
        <v>432</v>
      </c>
      <c r="C480" s="22">
        <v>17</v>
      </c>
      <c r="D480" s="22" t="s">
        <v>417</v>
      </c>
      <c r="E480" s="22">
        <v>767</v>
      </c>
      <c r="F480" s="22">
        <f t="shared" si="7"/>
        <v>13039</v>
      </c>
    </row>
    <row r="481" spans="1:6" ht="45" x14ac:dyDescent="0.25">
      <c r="A481" s="22" t="s">
        <v>433</v>
      </c>
      <c r="B481" s="22" t="s">
        <v>434</v>
      </c>
      <c r="C481" s="22">
        <v>31</v>
      </c>
      <c r="D481" s="22" t="s">
        <v>30</v>
      </c>
      <c r="E481" s="22">
        <v>280.83999999999997</v>
      </c>
      <c r="F481" s="22">
        <f t="shared" si="7"/>
        <v>8706.0399999999991</v>
      </c>
    </row>
    <row r="482" spans="1:6" ht="30" x14ac:dyDescent="0.25">
      <c r="A482" s="22" t="s">
        <v>435</v>
      </c>
      <c r="B482" s="22" t="s">
        <v>436</v>
      </c>
      <c r="C482" s="22">
        <v>330</v>
      </c>
      <c r="D482" s="22" t="s">
        <v>417</v>
      </c>
      <c r="E482" s="22">
        <v>287.44799999999998</v>
      </c>
      <c r="F482" s="22">
        <f t="shared" si="7"/>
        <v>94857.84</v>
      </c>
    </row>
    <row r="483" spans="1:6" ht="30" x14ac:dyDescent="0.25">
      <c r="A483" s="22" t="s">
        <v>437</v>
      </c>
      <c r="B483" s="22" t="s">
        <v>438</v>
      </c>
      <c r="C483" s="22">
        <v>1575</v>
      </c>
      <c r="D483" s="22" t="s">
        <v>417</v>
      </c>
      <c r="E483" s="22">
        <v>290.27999999999997</v>
      </c>
      <c r="F483" s="22">
        <f t="shared" si="7"/>
        <v>457190.99999999994</v>
      </c>
    </row>
    <row r="484" spans="1:6" ht="30" x14ac:dyDescent="0.25">
      <c r="A484" s="22" t="s">
        <v>439</v>
      </c>
      <c r="B484" s="22" t="s">
        <v>440</v>
      </c>
      <c r="C484" s="22">
        <v>1149</v>
      </c>
      <c r="D484" s="22" t="s">
        <v>417</v>
      </c>
      <c r="E484" s="22">
        <v>398.19099999999997</v>
      </c>
      <c r="F484" s="22">
        <f t="shared" si="7"/>
        <v>457521.45899999997</v>
      </c>
    </row>
    <row r="485" spans="1:6" ht="30" x14ac:dyDescent="0.25">
      <c r="A485" s="22" t="s">
        <v>443</v>
      </c>
      <c r="B485" s="22" t="s">
        <v>444</v>
      </c>
      <c r="C485" s="22">
        <v>1259</v>
      </c>
      <c r="D485" s="22" t="s">
        <v>30</v>
      </c>
      <c r="E485" s="22">
        <v>16</v>
      </c>
      <c r="F485" s="22">
        <f t="shared" si="7"/>
        <v>20144</v>
      </c>
    </row>
    <row r="486" spans="1:6" x14ac:dyDescent="0.25">
      <c r="A486" s="22" t="s">
        <v>447</v>
      </c>
      <c r="B486" s="22" t="s">
        <v>448</v>
      </c>
      <c r="C486" s="22">
        <v>414</v>
      </c>
      <c r="D486" s="22" t="s">
        <v>30</v>
      </c>
      <c r="E486" s="22">
        <v>75.52</v>
      </c>
      <c r="F486" s="22">
        <f t="shared" si="7"/>
        <v>31265.279999999999</v>
      </c>
    </row>
    <row r="487" spans="1:6" ht="30" x14ac:dyDescent="0.25">
      <c r="A487" s="22" t="s">
        <v>449</v>
      </c>
      <c r="B487" s="22" t="s">
        <v>450</v>
      </c>
      <c r="C487" s="22">
        <v>117</v>
      </c>
      <c r="D487" s="22" t="s">
        <v>30</v>
      </c>
      <c r="E487" s="22">
        <v>165.2</v>
      </c>
      <c r="F487" s="22">
        <f t="shared" si="7"/>
        <v>19328.399999999998</v>
      </c>
    </row>
    <row r="488" spans="1:6" ht="30" x14ac:dyDescent="0.25">
      <c r="A488" s="22" t="s">
        <v>451</v>
      </c>
      <c r="B488" s="22" t="s">
        <v>452</v>
      </c>
      <c r="C488" s="22">
        <v>290</v>
      </c>
      <c r="D488" s="22" t="s">
        <v>30</v>
      </c>
      <c r="E488" s="22">
        <v>10.54</v>
      </c>
      <c r="F488" s="22">
        <f t="shared" si="7"/>
        <v>3056.6</v>
      </c>
    </row>
    <row r="489" spans="1:6" ht="30" x14ac:dyDescent="0.25">
      <c r="A489" s="22" t="s">
        <v>453</v>
      </c>
      <c r="B489" s="22" t="s">
        <v>454</v>
      </c>
      <c r="C489" s="22">
        <v>304</v>
      </c>
      <c r="D489" s="22" t="s">
        <v>30</v>
      </c>
      <c r="E489" s="22">
        <v>12.74</v>
      </c>
      <c r="F489" s="22">
        <f t="shared" si="7"/>
        <v>3872.96</v>
      </c>
    </row>
    <row r="490" spans="1:6" x14ac:dyDescent="0.25">
      <c r="A490" s="22" t="s">
        <v>1691</v>
      </c>
      <c r="B490" s="22" t="s">
        <v>1692</v>
      </c>
      <c r="C490" s="22">
        <v>6</v>
      </c>
      <c r="D490" s="22" t="s">
        <v>30</v>
      </c>
      <c r="E490" s="22">
        <v>230.1</v>
      </c>
      <c r="F490" s="22">
        <f t="shared" si="7"/>
        <v>1380.6</v>
      </c>
    </row>
    <row r="491" spans="1:6" x14ac:dyDescent="0.25">
      <c r="A491" s="22" t="s">
        <v>455</v>
      </c>
      <c r="B491" s="22" t="s">
        <v>456</v>
      </c>
      <c r="C491" s="22">
        <v>14</v>
      </c>
      <c r="D491" s="22" t="s">
        <v>30</v>
      </c>
      <c r="E491" s="22">
        <v>271.39999999999998</v>
      </c>
      <c r="F491" s="22">
        <f t="shared" si="7"/>
        <v>3799.5999999999995</v>
      </c>
    </row>
    <row r="492" spans="1:6" ht="75" x14ac:dyDescent="0.25">
      <c r="A492" s="22" t="s">
        <v>1693</v>
      </c>
      <c r="B492" s="22" t="s">
        <v>1694</v>
      </c>
      <c r="C492" s="22">
        <v>140</v>
      </c>
      <c r="D492" s="22" t="s">
        <v>30</v>
      </c>
      <c r="E492" s="22">
        <v>1</v>
      </c>
      <c r="F492" s="22">
        <f t="shared" si="7"/>
        <v>140</v>
      </c>
    </row>
    <row r="493" spans="1:6" ht="30" x14ac:dyDescent="0.25">
      <c r="A493" s="22" t="s">
        <v>459</v>
      </c>
      <c r="B493" s="22" t="s">
        <v>460</v>
      </c>
      <c r="C493" s="22">
        <v>1000</v>
      </c>
      <c r="D493" s="22" t="s">
        <v>30</v>
      </c>
      <c r="E493" s="22">
        <v>61.36</v>
      </c>
      <c r="F493" s="22">
        <f t="shared" si="7"/>
        <v>61360</v>
      </c>
    </row>
    <row r="494" spans="1:6" x14ac:dyDescent="0.25">
      <c r="A494" s="22" t="s">
        <v>461</v>
      </c>
      <c r="B494" s="22" t="s">
        <v>462</v>
      </c>
      <c r="C494" s="22">
        <v>318</v>
      </c>
      <c r="D494" s="22" t="s">
        <v>30</v>
      </c>
      <c r="E494" s="22">
        <v>7.08</v>
      </c>
      <c r="F494" s="22">
        <f t="shared" si="7"/>
        <v>2251.44</v>
      </c>
    </row>
    <row r="495" spans="1:6" x14ac:dyDescent="0.25">
      <c r="A495" s="22" t="s">
        <v>463</v>
      </c>
      <c r="B495" s="22" t="s">
        <v>464</v>
      </c>
      <c r="C495" s="22">
        <v>43</v>
      </c>
      <c r="D495" s="22" t="s">
        <v>30</v>
      </c>
      <c r="E495" s="22">
        <v>38</v>
      </c>
      <c r="F495" s="22">
        <f t="shared" si="7"/>
        <v>1634</v>
      </c>
    </row>
    <row r="496" spans="1:6" ht="30" x14ac:dyDescent="0.25">
      <c r="A496" s="22" t="s">
        <v>465</v>
      </c>
      <c r="B496" s="22" t="s">
        <v>466</v>
      </c>
      <c r="C496" s="22">
        <v>29</v>
      </c>
      <c r="D496" s="22" t="s">
        <v>467</v>
      </c>
      <c r="E496" s="22">
        <v>276.62740000000002</v>
      </c>
      <c r="F496" s="22">
        <f t="shared" si="7"/>
        <v>8022.1946000000007</v>
      </c>
    </row>
    <row r="497" spans="1:6" ht="30" x14ac:dyDescent="0.25">
      <c r="A497" s="22" t="s">
        <v>468</v>
      </c>
      <c r="B497" s="22" t="s">
        <v>469</v>
      </c>
      <c r="C497" s="22">
        <v>84</v>
      </c>
      <c r="D497" s="22" t="s">
        <v>30</v>
      </c>
      <c r="E497" s="22">
        <v>30.975000000000001</v>
      </c>
      <c r="F497" s="22">
        <f t="shared" si="7"/>
        <v>2601.9</v>
      </c>
    </row>
    <row r="498" spans="1:6" ht="30" x14ac:dyDescent="0.25">
      <c r="A498" s="22" t="s">
        <v>470</v>
      </c>
      <c r="B498" s="22" t="s">
        <v>471</v>
      </c>
      <c r="C498" s="22">
        <v>18</v>
      </c>
      <c r="D498" s="22" t="s">
        <v>30</v>
      </c>
      <c r="E498" s="22">
        <v>66.08</v>
      </c>
      <c r="F498" s="22">
        <f t="shared" si="7"/>
        <v>1189.44</v>
      </c>
    </row>
    <row r="499" spans="1:6" ht="30" x14ac:dyDescent="0.25">
      <c r="A499" s="22" t="s">
        <v>472</v>
      </c>
      <c r="B499" s="22" t="s">
        <v>473</v>
      </c>
      <c r="C499" s="22">
        <v>34</v>
      </c>
      <c r="D499" s="22" t="s">
        <v>30</v>
      </c>
      <c r="E499" s="22">
        <v>30.975000000000001</v>
      </c>
      <c r="F499" s="22">
        <f t="shared" si="7"/>
        <v>1053.1500000000001</v>
      </c>
    </row>
    <row r="500" spans="1:6" x14ac:dyDescent="0.25">
      <c r="A500" s="22" t="s">
        <v>474</v>
      </c>
      <c r="B500" s="22" t="s">
        <v>475</v>
      </c>
      <c r="C500" s="22">
        <v>509</v>
      </c>
      <c r="D500" s="22" t="s">
        <v>30</v>
      </c>
      <c r="E500" s="22">
        <v>14.513999999999999</v>
      </c>
      <c r="F500" s="22">
        <f t="shared" si="7"/>
        <v>7387.6259999999993</v>
      </c>
    </row>
    <row r="501" spans="1:6" ht="30" x14ac:dyDescent="0.25">
      <c r="A501" s="22" t="s">
        <v>476</v>
      </c>
      <c r="B501" s="22" t="s">
        <v>477</v>
      </c>
      <c r="C501" s="22">
        <v>166</v>
      </c>
      <c r="D501" s="22" t="s">
        <v>30</v>
      </c>
      <c r="E501" s="22">
        <v>13.9476</v>
      </c>
      <c r="F501" s="22">
        <f t="shared" si="7"/>
        <v>2315.3015999999998</v>
      </c>
    </row>
    <row r="502" spans="1:6" ht="30" x14ac:dyDescent="0.25">
      <c r="A502" s="22" t="s">
        <v>478</v>
      </c>
      <c r="B502" s="22" t="s">
        <v>479</v>
      </c>
      <c r="C502" s="22">
        <v>138</v>
      </c>
      <c r="D502" s="22" t="s">
        <v>30</v>
      </c>
      <c r="E502" s="22">
        <v>13.9476</v>
      </c>
      <c r="F502" s="22">
        <f t="shared" si="7"/>
        <v>1924.7687999999998</v>
      </c>
    </row>
    <row r="503" spans="1:6" ht="30" x14ac:dyDescent="0.25">
      <c r="A503" s="22" t="s">
        <v>480</v>
      </c>
      <c r="B503" s="22" t="s">
        <v>481</v>
      </c>
      <c r="C503" s="22">
        <v>114</v>
      </c>
      <c r="D503" s="22" t="s">
        <v>30</v>
      </c>
      <c r="E503" s="22">
        <v>13.9476</v>
      </c>
      <c r="F503" s="22">
        <f t="shared" si="7"/>
        <v>1590.0264</v>
      </c>
    </row>
    <row r="504" spans="1:6" x14ac:dyDescent="0.25">
      <c r="A504" s="22" t="s">
        <v>482</v>
      </c>
      <c r="B504" s="22" t="s">
        <v>483</v>
      </c>
      <c r="C504" s="22">
        <v>1993</v>
      </c>
      <c r="D504" s="22" t="s">
        <v>30</v>
      </c>
      <c r="E504" s="22">
        <v>12</v>
      </c>
      <c r="F504" s="22">
        <f t="shared" si="7"/>
        <v>23916</v>
      </c>
    </row>
    <row r="505" spans="1:6" x14ac:dyDescent="0.25">
      <c r="A505" s="22" t="s">
        <v>486</v>
      </c>
      <c r="B505" s="22" t="s">
        <v>487</v>
      </c>
      <c r="C505" s="22">
        <v>11</v>
      </c>
      <c r="D505" s="22" t="s">
        <v>30</v>
      </c>
      <c r="E505" s="22">
        <v>630.32000000000005</v>
      </c>
      <c r="F505" s="22">
        <f t="shared" si="7"/>
        <v>6933.52</v>
      </c>
    </row>
    <row r="506" spans="1:6" ht="30" x14ac:dyDescent="0.25">
      <c r="A506" s="22" t="s">
        <v>490</v>
      </c>
      <c r="B506" s="22" t="s">
        <v>491</v>
      </c>
      <c r="C506" s="22">
        <v>102</v>
      </c>
      <c r="D506" s="22" t="s">
        <v>492</v>
      </c>
      <c r="E506" s="22">
        <v>35.4</v>
      </c>
      <c r="F506" s="22">
        <f t="shared" si="7"/>
        <v>3610.7999999999997</v>
      </c>
    </row>
    <row r="507" spans="1:6" x14ac:dyDescent="0.25">
      <c r="A507" s="22" t="s">
        <v>493</v>
      </c>
      <c r="B507" s="22" t="s">
        <v>494</v>
      </c>
      <c r="C507" s="22">
        <v>4254</v>
      </c>
      <c r="D507" s="22" t="s">
        <v>30</v>
      </c>
      <c r="E507" s="22">
        <v>4.2</v>
      </c>
      <c r="F507" s="22">
        <f t="shared" si="7"/>
        <v>17866.8</v>
      </c>
    </row>
    <row r="508" spans="1:6" x14ac:dyDescent="0.25">
      <c r="A508" s="22" t="s">
        <v>497</v>
      </c>
      <c r="B508" s="22" t="s">
        <v>498</v>
      </c>
      <c r="C508" s="22">
        <v>5000</v>
      </c>
      <c r="D508" s="22" t="s">
        <v>30</v>
      </c>
      <c r="E508" s="22">
        <v>0.86</v>
      </c>
      <c r="F508" s="22">
        <f t="shared" si="7"/>
        <v>4300</v>
      </c>
    </row>
    <row r="509" spans="1:6" x14ac:dyDescent="0.25">
      <c r="A509" s="22" t="s">
        <v>2072</v>
      </c>
      <c r="B509" s="22" t="s">
        <v>2073</v>
      </c>
      <c r="C509" s="22">
        <v>4788</v>
      </c>
      <c r="D509" s="22" t="s">
        <v>30</v>
      </c>
      <c r="E509" s="22">
        <v>1.2</v>
      </c>
      <c r="F509" s="22">
        <f t="shared" si="7"/>
        <v>5745.5999999999995</v>
      </c>
    </row>
    <row r="510" spans="1:6" x14ac:dyDescent="0.25">
      <c r="A510" s="22" t="s">
        <v>499</v>
      </c>
      <c r="B510" s="22" t="s">
        <v>500</v>
      </c>
      <c r="C510" s="22">
        <v>6219</v>
      </c>
      <c r="D510" s="22" t="s">
        <v>30</v>
      </c>
      <c r="E510" s="22">
        <v>5</v>
      </c>
      <c r="F510" s="22">
        <f t="shared" si="7"/>
        <v>31095</v>
      </c>
    </row>
    <row r="511" spans="1:6" ht="30" x14ac:dyDescent="0.25">
      <c r="A511" s="22" t="s">
        <v>501</v>
      </c>
      <c r="B511" s="22" t="s">
        <v>502</v>
      </c>
      <c r="C511" s="22">
        <v>1730</v>
      </c>
      <c r="D511" s="22" t="s">
        <v>30</v>
      </c>
      <c r="E511" s="22">
        <v>4.43</v>
      </c>
      <c r="F511" s="22">
        <f t="shared" si="7"/>
        <v>7663.9</v>
      </c>
    </row>
    <row r="512" spans="1:6" x14ac:dyDescent="0.25">
      <c r="A512" s="22" t="s">
        <v>503</v>
      </c>
      <c r="B512" s="22" t="s">
        <v>504</v>
      </c>
      <c r="C512" s="22">
        <v>9550</v>
      </c>
      <c r="D512" s="22" t="s">
        <v>30</v>
      </c>
      <c r="E512" s="22">
        <v>3.45</v>
      </c>
      <c r="F512" s="22">
        <f t="shared" si="7"/>
        <v>32947.5</v>
      </c>
    </row>
    <row r="513" spans="1:6" ht="30" x14ac:dyDescent="0.25">
      <c r="A513" s="22" t="s">
        <v>505</v>
      </c>
      <c r="B513" s="22" t="s">
        <v>506</v>
      </c>
      <c r="C513" s="22">
        <v>3608</v>
      </c>
      <c r="D513" s="22" t="s">
        <v>30</v>
      </c>
      <c r="E513" s="22">
        <v>5.6639999999999997</v>
      </c>
      <c r="F513" s="22">
        <f t="shared" si="7"/>
        <v>20435.712</v>
      </c>
    </row>
    <row r="514" spans="1:6" ht="30" x14ac:dyDescent="0.25">
      <c r="A514" s="22" t="s">
        <v>507</v>
      </c>
      <c r="B514" s="22" t="s">
        <v>508</v>
      </c>
      <c r="C514" s="22">
        <v>5198</v>
      </c>
      <c r="D514" s="22" t="s">
        <v>30</v>
      </c>
      <c r="E514" s="22">
        <v>5.6639999999999997</v>
      </c>
      <c r="F514" s="22">
        <f t="shared" ref="F514:F554" si="8">C514*E514</f>
        <v>29441.471999999998</v>
      </c>
    </row>
    <row r="515" spans="1:6" ht="30" x14ac:dyDescent="0.25">
      <c r="A515" s="22" t="s">
        <v>509</v>
      </c>
      <c r="B515" s="22" t="s">
        <v>510</v>
      </c>
      <c r="C515" s="22">
        <v>5</v>
      </c>
      <c r="D515" s="22" t="s">
        <v>30</v>
      </c>
      <c r="E515" s="22">
        <v>4779</v>
      </c>
      <c r="F515" s="22">
        <f t="shared" si="8"/>
        <v>23895</v>
      </c>
    </row>
    <row r="516" spans="1:6" ht="30" x14ac:dyDescent="0.25">
      <c r="A516" s="22" t="s">
        <v>1695</v>
      </c>
      <c r="B516" s="22" t="s">
        <v>1696</v>
      </c>
      <c r="C516" s="22">
        <v>10</v>
      </c>
      <c r="D516" s="22" t="s">
        <v>30</v>
      </c>
      <c r="E516" s="22">
        <v>162.84</v>
      </c>
      <c r="F516" s="22">
        <f t="shared" si="8"/>
        <v>1628.4</v>
      </c>
    </row>
    <row r="517" spans="1:6" ht="30" x14ac:dyDescent="0.25">
      <c r="A517" s="22" t="s">
        <v>2074</v>
      </c>
      <c r="B517" s="22" t="s">
        <v>2075</v>
      </c>
      <c r="C517" s="22">
        <v>12</v>
      </c>
      <c r="D517" s="22" t="s">
        <v>2076</v>
      </c>
      <c r="E517" s="22">
        <v>2891</v>
      </c>
      <c r="F517" s="22">
        <f t="shared" si="8"/>
        <v>34692</v>
      </c>
    </row>
    <row r="518" spans="1:6" x14ac:dyDescent="0.25">
      <c r="A518" s="22" t="s">
        <v>513</v>
      </c>
      <c r="B518" s="22" t="s">
        <v>514</v>
      </c>
      <c r="C518" s="22">
        <v>55</v>
      </c>
      <c r="D518" s="22" t="s">
        <v>30</v>
      </c>
      <c r="E518" s="22">
        <v>809.99919999999997</v>
      </c>
      <c r="F518" s="22">
        <f t="shared" si="8"/>
        <v>44549.955999999998</v>
      </c>
    </row>
    <row r="519" spans="1:6" x14ac:dyDescent="0.25">
      <c r="A519" s="22" t="s">
        <v>515</v>
      </c>
      <c r="B519" s="22" t="s">
        <v>516</v>
      </c>
      <c r="C519" s="22">
        <v>102</v>
      </c>
      <c r="D519" s="22" t="s">
        <v>30</v>
      </c>
      <c r="E519" s="22">
        <v>23.99</v>
      </c>
      <c r="F519" s="22">
        <f t="shared" si="8"/>
        <v>2446.98</v>
      </c>
    </row>
    <row r="520" spans="1:6" x14ac:dyDescent="0.25">
      <c r="A520" s="22" t="s">
        <v>517</v>
      </c>
      <c r="B520" s="22" t="s">
        <v>518</v>
      </c>
      <c r="C520" s="22">
        <v>794</v>
      </c>
      <c r="D520" s="22" t="s">
        <v>30</v>
      </c>
      <c r="E520" s="22">
        <v>115</v>
      </c>
      <c r="F520" s="22">
        <f t="shared" si="8"/>
        <v>91310</v>
      </c>
    </row>
    <row r="521" spans="1:6" ht="30" x14ac:dyDescent="0.25">
      <c r="A521" s="22" t="s">
        <v>519</v>
      </c>
      <c r="B521" s="22" t="s">
        <v>520</v>
      </c>
      <c r="C521" s="22">
        <v>18</v>
      </c>
      <c r="D521" s="22" t="s">
        <v>30</v>
      </c>
      <c r="E521" s="22">
        <v>57.62</v>
      </c>
      <c r="F521" s="22">
        <f t="shared" si="8"/>
        <v>1037.1599999999999</v>
      </c>
    </row>
    <row r="522" spans="1:6" ht="30" x14ac:dyDescent="0.25">
      <c r="A522" s="22" t="s">
        <v>521</v>
      </c>
      <c r="B522" s="22" t="s">
        <v>522</v>
      </c>
      <c r="C522" s="22">
        <v>84</v>
      </c>
      <c r="D522" s="22" t="s">
        <v>30</v>
      </c>
      <c r="E522" s="22">
        <v>118</v>
      </c>
      <c r="F522" s="22">
        <f t="shared" si="8"/>
        <v>9912</v>
      </c>
    </row>
    <row r="523" spans="1:6" ht="30" x14ac:dyDescent="0.25">
      <c r="A523" s="22" t="s">
        <v>523</v>
      </c>
      <c r="B523" s="22" t="s">
        <v>524</v>
      </c>
      <c r="C523" s="22">
        <v>32</v>
      </c>
      <c r="D523" s="22" t="s">
        <v>30</v>
      </c>
      <c r="E523" s="22">
        <v>57.62</v>
      </c>
      <c r="F523" s="22">
        <f t="shared" si="8"/>
        <v>1843.84</v>
      </c>
    </row>
    <row r="524" spans="1:6" x14ac:dyDescent="0.25">
      <c r="A524" s="22" t="s">
        <v>525</v>
      </c>
      <c r="B524" s="22" t="s">
        <v>526</v>
      </c>
      <c r="C524" s="22">
        <v>1</v>
      </c>
      <c r="D524" s="22" t="s">
        <v>30</v>
      </c>
      <c r="E524" s="22">
        <v>2750</v>
      </c>
      <c r="F524" s="22">
        <f t="shared" si="8"/>
        <v>2750</v>
      </c>
    </row>
    <row r="525" spans="1:6" x14ac:dyDescent="0.25">
      <c r="A525" s="22" t="s">
        <v>1699</v>
      </c>
      <c r="B525" s="22" t="s">
        <v>1700</v>
      </c>
      <c r="C525" s="22">
        <v>2</v>
      </c>
      <c r="D525" s="22" t="s">
        <v>30</v>
      </c>
      <c r="E525" s="22">
        <v>5488.7110000000002</v>
      </c>
      <c r="F525" s="22">
        <f t="shared" si="8"/>
        <v>10977.422</v>
      </c>
    </row>
    <row r="526" spans="1:6" x14ac:dyDescent="0.25">
      <c r="A526" s="22" t="s">
        <v>1701</v>
      </c>
      <c r="B526" s="22" t="s">
        <v>1702</v>
      </c>
      <c r="C526" s="22">
        <v>15</v>
      </c>
      <c r="D526" s="22" t="s">
        <v>30</v>
      </c>
      <c r="E526" s="22">
        <v>8233.8629999999994</v>
      </c>
      <c r="F526" s="22">
        <f t="shared" si="8"/>
        <v>123507.94499999999</v>
      </c>
    </row>
    <row r="527" spans="1:6" ht="30" x14ac:dyDescent="0.25">
      <c r="A527" s="22" t="s">
        <v>1703</v>
      </c>
      <c r="B527" s="22" t="s">
        <v>1704</v>
      </c>
      <c r="C527" s="22">
        <v>2</v>
      </c>
      <c r="D527" s="22" t="s">
        <v>30</v>
      </c>
      <c r="E527" s="22">
        <v>7098.8647000000001</v>
      </c>
      <c r="F527" s="22">
        <f t="shared" si="8"/>
        <v>14197.7294</v>
      </c>
    </row>
    <row r="528" spans="1:6" ht="30" x14ac:dyDescent="0.25">
      <c r="A528" s="22" t="s">
        <v>527</v>
      </c>
      <c r="B528" s="22" t="s">
        <v>528</v>
      </c>
      <c r="C528" s="22">
        <v>9</v>
      </c>
      <c r="D528" s="22" t="s">
        <v>30</v>
      </c>
      <c r="E528" s="22">
        <v>767.24779999999998</v>
      </c>
      <c r="F528" s="22">
        <f t="shared" si="8"/>
        <v>6905.2302</v>
      </c>
    </row>
    <row r="529" spans="1:6" ht="30" x14ac:dyDescent="0.25">
      <c r="A529" s="22" t="s">
        <v>529</v>
      </c>
      <c r="B529" s="22" t="s">
        <v>530</v>
      </c>
      <c r="C529" s="22">
        <v>3</v>
      </c>
      <c r="D529" s="22" t="s">
        <v>30</v>
      </c>
      <c r="E529" s="22">
        <v>767.24779999999998</v>
      </c>
      <c r="F529" s="22">
        <f t="shared" si="8"/>
        <v>2301.7433999999998</v>
      </c>
    </row>
    <row r="530" spans="1:6" x14ac:dyDescent="0.25">
      <c r="A530" s="22" t="s">
        <v>531</v>
      </c>
      <c r="B530" s="22" t="s">
        <v>532</v>
      </c>
      <c r="C530" s="22">
        <v>2</v>
      </c>
      <c r="D530" s="22" t="s">
        <v>30</v>
      </c>
      <c r="E530" s="22">
        <v>2611.35</v>
      </c>
      <c r="F530" s="22">
        <f t="shared" si="8"/>
        <v>5222.7</v>
      </c>
    </row>
    <row r="531" spans="1:6" x14ac:dyDescent="0.25">
      <c r="A531" s="22" t="s">
        <v>533</v>
      </c>
      <c r="B531" s="22" t="s">
        <v>534</v>
      </c>
      <c r="C531" s="22">
        <v>2</v>
      </c>
      <c r="D531" s="22" t="s">
        <v>30</v>
      </c>
      <c r="E531" s="22">
        <v>2611.35</v>
      </c>
      <c r="F531" s="22">
        <f t="shared" si="8"/>
        <v>5222.7</v>
      </c>
    </row>
    <row r="532" spans="1:6" x14ac:dyDescent="0.25">
      <c r="A532" s="22" t="s">
        <v>537</v>
      </c>
      <c r="B532" s="22" t="s">
        <v>538</v>
      </c>
      <c r="C532" s="22">
        <v>18</v>
      </c>
      <c r="D532" s="22" t="s">
        <v>30</v>
      </c>
      <c r="E532" s="22">
        <v>3535.87</v>
      </c>
      <c r="F532" s="22">
        <f t="shared" si="8"/>
        <v>63645.659999999996</v>
      </c>
    </row>
    <row r="533" spans="1:6" x14ac:dyDescent="0.25">
      <c r="A533" s="22" t="s">
        <v>2077</v>
      </c>
      <c r="B533" s="22" t="s">
        <v>2078</v>
      </c>
      <c r="C533" s="22">
        <v>40</v>
      </c>
      <c r="D533" s="22" t="s">
        <v>30</v>
      </c>
      <c r="E533" s="22">
        <v>15244.656000000001</v>
      </c>
      <c r="F533" s="22">
        <f t="shared" si="8"/>
        <v>609786.24</v>
      </c>
    </row>
    <row r="534" spans="1:6" ht="30" x14ac:dyDescent="0.25">
      <c r="A534" s="22" t="s">
        <v>541</v>
      </c>
      <c r="B534" s="22" t="s">
        <v>542</v>
      </c>
      <c r="C534" s="22">
        <v>39</v>
      </c>
      <c r="D534" s="22" t="s">
        <v>30</v>
      </c>
      <c r="E534" s="22">
        <v>7160.68</v>
      </c>
      <c r="F534" s="22">
        <f t="shared" si="8"/>
        <v>279266.52</v>
      </c>
    </row>
    <row r="535" spans="1:6" x14ac:dyDescent="0.25">
      <c r="A535" s="22" t="s">
        <v>543</v>
      </c>
      <c r="B535" s="22" t="s">
        <v>544</v>
      </c>
      <c r="C535" s="22">
        <v>24</v>
      </c>
      <c r="D535" s="22" t="s">
        <v>30</v>
      </c>
      <c r="E535" s="22">
        <v>13775.367200000001</v>
      </c>
      <c r="F535" s="22">
        <f t="shared" si="8"/>
        <v>330608.81280000001</v>
      </c>
    </row>
    <row r="536" spans="1:6" x14ac:dyDescent="0.25">
      <c r="A536" s="22" t="s">
        <v>545</v>
      </c>
      <c r="B536" s="22" t="s">
        <v>546</v>
      </c>
      <c r="C536" s="22">
        <v>10</v>
      </c>
      <c r="D536" s="22" t="s">
        <v>30</v>
      </c>
      <c r="E536" s="22">
        <v>15252.727199999999</v>
      </c>
      <c r="F536" s="22">
        <f t="shared" si="8"/>
        <v>152527.272</v>
      </c>
    </row>
    <row r="537" spans="1:6" x14ac:dyDescent="0.25">
      <c r="A537" s="22" t="s">
        <v>547</v>
      </c>
      <c r="B537" s="22" t="s">
        <v>548</v>
      </c>
      <c r="C537" s="22">
        <v>12</v>
      </c>
      <c r="D537" s="22" t="s">
        <v>30</v>
      </c>
      <c r="E537" s="22">
        <v>15252.727199999999</v>
      </c>
      <c r="F537" s="22">
        <f t="shared" si="8"/>
        <v>183032.72639999999</v>
      </c>
    </row>
    <row r="538" spans="1:6" ht="30" x14ac:dyDescent="0.25">
      <c r="A538" s="22" t="s">
        <v>549</v>
      </c>
      <c r="B538" s="22" t="s">
        <v>550</v>
      </c>
      <c r="C538" s="22">
        <v>39</v>
      </c>
      <c r="D538" s="22" t="s">
        <v>30</v>
      </c>
      <c r="E538" s="22">
        <v>15252.727199999999</v>
      </c>
      <c r="F538" s="22">
        <f t="shared" si="8"/>
        <v>594856.36080000002</v>
      </c>
    </row>
    <row r="539" spans="1:6" x14ac:dyDescent="0.25">
      <c r="A539" s="22" t="s">
        <v>1705</v>
      </c>
      <c r="B539" s="22" t="s">
        <v>1706</v>
      </c>
      <c r="C539" s="22">
        <v>1</v>
      </c>
      <c r="D539" s="22" t="s">
        <v>30</v>
      </c>
      <c r="E539" s="22">
        <v>8233.8629999999994</v>
      </c>
      <c r="F539" s="22">
        <f t="shared" si="8"/>
        <v>8233.8629999999994</v>
      </c>
    </row>
    <row r="540" spans="1:6" x14ac:dyDescent="0.25">
      <c r="A540" s="22" t="s">
        <v>1707</v>
      </c>
      <c r="B540" s="22" t="s">
        <v>1708</v>
      </c>
      <c r="C540" s="22">
        <v>57</v>
      </c>
      <c r="D540" s="22" t="s">
        <v>30</v>
      </c>
      <c r="E540" s="22">
        <v>19505.376400000001</v>
      </c>
      <c r="F540" s="22">
        <f t="shared" si="8"/>
        <v>1111806.4547999999</v>
      </c>
    </row>
    <row r="541" spans="1:6" x14ac:dyDescent="0.25">
      <c r="A541" s="22" t="s">
        <v>553</v>
      </c>
      <c r="B541" s="22" t="s">
        <v>554</v>
      </c>
      <c r="C541" s="22">
        <v>7</v>
      </c>
      <c r="D541" s="22" t="s">
        <v>30</v>
      </c>
      <c r="E541" s="22">
        <v>8413.5061999999998</v>
      </c>
      <c r="F541" s="22">
        <f t="shared" si="8"/>
        <v>58894.543399999995</v>
      </c>
    </row>
    <row r="542" spans="1:6" ht="30" x14ac:dyDescent="0.25">
      <c r="A542" s="22" t="s">
        <v>555</v>
      </c>
      <c r="B542" s="22" t="s">
        <v>556</v>
      </c>
      <c r="C542" s="22">
        <v>13</v>
      </c>
      <c r="D542" s="22" t="s">
        <v>30</v>
      </c>
      <c r="E542" s="22">
        <v>8413.5061999999998</v>
      </c>
      <c r="F542" s="22">
        <f t="shared" si="8"/>
        <v>109375.5806</v>
      </c>
    </row>
    <row r="543" spans="1:6" ht="30" x14ac:dyDescent="0.25">
      <c r="A543" s="22" t="s">
        <v>210</v>
      </c>
      <c r="B543" s="22" t="s">
        <v>2079</v>
      </c>
      <c r="C543" s="22">
        <v>20</v>
      </c>
      <c r="D543" s="22" t="s">
        <v>30</v>
      </c>
      <c r="E543" s="22">
        <v>8413.5061999999998</v>
      </c>
      <c r="F543" s="22">
        <f t="shared" si="8"/>
        <v>168270.12400000001</v>
      </c>
    </row>
    <row r="544" spans="1:6" x14ac:dyDescent="0.25">
      <c r="A544" s="22" t="s">
        <v>557</v>
      </c>
      <c r="B544" s="22" t="s">
        <v>558</v>
      </c>
      <c r="C544" s="22">
        <v>55</v>
      </c>
      <c r="D544" s="22" t="s">
        <v>30</v>
      </c>
      <c r="E544" s="22">
        <v>6453.4672</v>
      </c>
      <c r="F544" s="22">
        <f t="shared" si="8"/>
        <v>354940.696</v>
      </c>
    </row>
    <row r="545" spans="1:6" x14ac:dyDescent="0.25">
      <c r="A545" s="22" t="s">
        <v>559</v>
      </c>
      <c r="B545" s="22" t="s">
        <v>560</v>
      </c>
      <c r="C545" s="22">
        <v>4</v>
      </c>
      <c r="D545" s="22" t="s">
        <v>30</v>
      </c>
      <c r="E545" s="22">
        <v>17172.221399999999</v>
      </c>
      <c r="F545" s="22">
        <f t="shared" si="8"/>
        <v>68688.885599999994</v>
      </c>
    </row>
    <row r="546" spans="1:6" x14ac:dyDescent="0.25">
      <c r="A546" s="22" t="s">
        <v>561</v>
      </c>
      <c r="B546" s="22" t="s">
        <v>562</v>
      </c>
      <c r="C546" s="22">
        <v>5</v>
      </c>
      <c r="D546" s="22" t="s">
        <v>30</v>
      </c>
      <c r="E546" s="22">
        <v>17172.221399999999</v>
      </c>
      <c r="F546" s="22">
        <f t="shared" si="8"/>
        <v>85861.106999999989</v>
      </c>
    </row>
    <row r="547" spans="1:6" x14ac:dyDescent="0.25">
      <c r="A547" s="22" t="s">
        <v>563</v>
      </c>
      <c r="B547" s="22" t="s">
        <v>564</v>
      </c>
      <c r="C547" s="22">
        <v>6</v>
      </c>
      <c r="D547" s="22" t="s">
        <v>30</v>
      </c>
      <c r="E547" s="22">
        <v>17172.221399999999</v>
      </c>
      <c r="F547" s="22">
        <f t="shared" si="8"/>
        <v>103033.3284</v>
      </c>
    </row>
    <row r="548" spans="1:6" x14ac:dyDescent="0.25">
      <c r="A548" s="22" t="s">
        <v>1709</v>
      </c>
      <c r="B548" s="22" t="s">
        <v>1710</v>
      </c>
      <c r="C548" s="22">
        <v>9</v>
      </c>
      <c r="D548" s="22" t="s">
        <v>30</v>
      </c>
      <c r="E548" s="22">
        <v>5734.4341999999997</v>
      </c>
      <c r="F548" s="22">
        <f t="shared" si="8"/>
        <v>51609.907800000001</v>
      </c>
    </row>
    <row r="549" spans="1:6" x14ac:dyDescent="0.25">
      <c r="A549" s="22" t="s">
        <v>565</v>
      </c>
      <c r="B549" s="22" t="s">
        <v>566</v>
      </c>
      <c r="C549" s="22">
        <v>1</v>
      </c>
      <c r="D549" s="22" t="s">
        <v>30</v>
      </c>
      <c r="E549" s="22">
        <v>8233.8629999999994</v>
      </c>
      <c r="F549" s="22">
        <f t="shared" si="8"/>
        <v>8233.8629999999994</v>
      </c>
    </row>
    <row r="550" spans="1:6" ht="30" x14ac:dyDescent="0.25">
      <c r="A550" s="22" t="s">
        <v>567</v>
      </c>
      <c r="B550" s="22" t="s">
        <v>568</v>
      </c>
      <c r="C550" s="22">
        <v>44</v>
      </c>
      <c r="D550" s="22" t="s">
        <v>30</v>
      </c>
      <c r="E550" s="22">
        <v>8992</v>
      </c>
      <c r="F550" s="22">
        <f t="shared" si="8"/>
        <v>395648</v>
      </c>
    </row>
    <row r="551" spans="1:6" x14ac:dyDescent="0.25">
      <c r="A551" s="22" t="s">
        <v>569</v>
      </c>
      <c r="B551" s="22" t="s">
        <v>570</v>
      </c>
      <c r="C551" s="22">
        <v>1</v>
      </c>
      <c r="D551" s="22" t="s">
        <v>30</v>
      </c>
      <c r="E551" s="22">
        <v>2750</v>
      </c>
      <c r="F551" s="22">
        <f t="shared" si="8"/>
        <v>2750</v>
      </c>
    </row>
    <row r="552" spans="1:6" x14ac:dyDescent="0.25">
      <c r="A552" s="22" t="s">
        <v>571</v>
      </c>
      <c r="B552" s="22" t="s">
        <v>572</v>
      </c>
      <c r="C552" s="22">
        <v>1</v>
      </c>
      <c r="D552" s="22" t="s">
        <v>30</v>
      </c>
      <c r="E552" s="22">
        <v>2750</v>
      </c>
      <c r="F552" s="22">
        <f t="shared" si="8"/>
        <v>2750</v>
      </c>
    </row>
    <row r="553" spans="1:6" x14ac:dyDescent="0.25">
      <c r="A553" s="22" t="s">
        <v>573</v>
      </c>
      <c r="B553" s="22" t="s">
        <v>574</v>
      </c>
      <c r="C553" s="22">
        <v>17</v>
      </c>
      <c r="D553" s="22" t="s">
        <v>30</v>
      </c>
      <c r="E553" s="22">
        <v>32694.97</v>
      </c>
      <c r="F553" s="22">
        <f t="shared" si="8"/>
        <v>555814.49</v>
      </c>
    </row>
    <row r="554" spans="1:6" x14ac:dyDescent="0.25">
      <c r="A554" s="22" t="s">
        <v>575</v>
      </c>
      <c r="B554" s="22" t="s">
        <v>576</v>
      </c>
      <c r="C554" s="22">
        <v>999</v>
      </c>
      <c r="D554" s="22" t="s">
        <v>30</v>
      </c>
      <c r="E554" s="22">
        <v>92.04</v>
      </c>
      <c r="F554" s="22">
        <f t="shared" si="8"/>
        <v>91947.96</v>
      </c>
    </row>
    <row r="555" spans="1:6" x14ac:dyDescent="0.25">
      <c r="F555" s="25">
        <f>SUM(F385:F554)</f>
        <v>10741094.592800006</v>
      </c>
    </row>
    <row r="558" spans="1:6" x14ac:dyDescent="0.25">
      <c r="A558" t="s">
        <v>2323</v>
      </c>
      <c r="B558" t="s">
        <v>2324</v>
      </c>
    </row>
  </sheetData>
  <mergeCells count="13">
    <mergeCell ref="A383:F383"/>
    <mergeCell ref="A196:F196"/>
    <mergeCell ref="A198:F198"/>
    <mergeCell ref="A379:F379"/>
    <mergeCell ref="A380:F380"/>
    <mergeCell ref="A381:F381"/>
    <mergeCell ref="A382:F382"/>
    <mergeCell ref="A2:F2"/>
    <mergeCell ref="A3:F3"/>
    <mergeCell ref="A4:F4"/>
    <mergeCell ref="A6:F6"/>
    <mergeCell ref="A194:F194"/>
    <mergeCell ref="A195:F195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view="pageLayout" topLeftCell="A25" zoomScaleNormal="100" workbookViewId="0">
      <selection activeCell="A52" sqref="A52:F52"/>
    </sheetView>
  </sheetViews>
  <sheetFormatPr baseColWidth="10" defaultRowHeight="15" x14ac:dyDescent="0.25"/>
  <cols>
    <col min="1" max="1" width="15.42578125" style="2" customWidth="1"/>
    <col min="2" max="2" width="23" style="2" customWidth="1"/>
    <col min="3" max="5" width="11.42578125" style="2"/>
    <col min="6" max="6" width="16.140625" style="2" bestFit="1" customWidth="1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B5" s="18"/>
    </row>
    <row r="6" spans="1:6" ht="15.75" x14ac:dyDescent="0.25">
      <c r="A6" s="19" t="s">
        <v>581</v>
      </c>
      <c r="B6" s="19"/>
      <c r="C6" s="19"/>
      <c r="D6" s="19"/>
      <c r="E6" s="19"/>
      <c r="F6" s="19"/>
    </row>
    <row r="7" spans="1:6" ht="30" x14ac:dyDescent="0.25">
      <c r="A7" s="20" t="s">
        <v>23</v>
      </c>
      <c r="B7" s="20" t="s">
        <v>24</v>
      </c>
      <c r="C7" s="21" t="s">
        <v>127</v>
      </c>
      <c r="D7" s="20" t="s">
        <v>26</v>
      </c>
      <c r="E7" s="20" t="s">
        <v>27</v>
      </c>
      <c r="F7" s="20" t="s">
        <v>8</v>
      </c>
    </row>
    <row r="8" spans="1:6" ht="30" x14ac:dyDescent="0.25">
      <c r="A8" s="22" t="s">
        <v>582</v>
      </c>
      <c r="B8" s="22" t="s">
        <v>583</v>
      </c>
      <c r="C8" s="22">
        <v>227</v>
      </c>
      <c r="D8" s="22" t="s">
        <v>30</v>
      </c>
      <c r="E8" s="22">
        <v>63</v>
      </c>
      <c r="F8" s="22">
        <f>C8*E8</f>
        <v>14301</v>
      </c>
    </row>
    <row r="9" spans="1:6" x14ac:dyDescent="0.25">
      <c r="A9" s="22" t="s">
        <v>584</v>
      </c>
      <c r="B9" s="22" t="s">
        <v>585</v>
      </c>
      <c r="C9" s="22">
        <v>82</v>
      </c>
      <c r="D9" s="22" t="s">
        <v>30</v>
      </c>
      <c r="E9" s="22">
        <v>169.92</v>
      </c>
      <c r="F9" s="22">
        <f t="shared" ref="F9:F21" si="0">C9*E9</f>
        <v>13933.439999999999</v>
      </c>
    </row>
    <row r="10" spans="1:6" ht="30" x14ac:dyDescent="0.25">
      <c r="A10" s="22" t="s">
        <v>586</v>
      </c>
      <c r="B10" s="22" t="s">
        <v>587</v>
      </c>
      <c r="C10" s="22">
        <v>364</v>
      </c>
      <c r="D10" s="22" t="s">
        <v>30</v>
      </c>
      <c r="E10" s="22">
        <v>29.5</v>
      </c>
      <c r="F10" s="22">
        <f t="shared" si="0"/>
        <v>10738</v>
      </c>
    </row>
    <row r="11" spans="1:6" ht="30" x14ac:dyDescent="0.25">
      <c r="A11" s="22" t="s">
        <v>588</v>
      </c>
      <c r="B11" s="22" t="s">
        <v>589</v>
      </c>
      <c r="C11" s="22">
        <v>225</v>
      </c>
      <c r="D11" s="22" t="s">
        <v>30</v>
      </c>
      <c r="E11" s="22">
        <v>28.202000000000002</v>
      </c>
      <c r="F11" s="22">
        <f t="shared" si="0"/>
        <v>6345.4500000000007</v>
      </c>
    </row>
    <row r="12" spans="1:6" x14ac:dyDescent="0.25">
      <c r="A12" s="22" t="s">
        <v>590</v>
      </c>
      <c r="B12" s="22" t="s">
        <v>591</v>
      </c>
      <c r="C12" s="22">
        <v>22</v>
      </c>
      <c r="D12" s="22" t="s">
        <v>30</v>
      </c>
      <c r="E12" s="22">
        <v>25</v>
      </c>
      <c r="F12" s="22">
        <f t="shared" si="0"/>
        <v>550</v>
      </c>
    </row>
    <row r="13" spans="1:6" x14ac:dyDescent="0.25">
      <c r="A13" s="22" t="s">
        <v>592</v>
      </c>
      <c r="B13" s="22" t="s">
        <v>593</v>
      </c>
      <c r="C13" s="22">
        <v>24050</v>
      </c>
      <c r="D13" s="22" t="s">
        <v>30</v>
      </c>
      <c r="E13" s="22">
        <v>7.3159999999999998</v>
      </c>
      <c r="F13" s="22">
        <f t="shared" si="0"/>
        <v>175949.8</v>
      </c>
    </row>
    <row r="14" spans="1:6" x14ac:dyDescent="0.25">
      <c r="A14" s="22" t="s">
        <v>594</v>
      </c>
      <c r="B14" s="22" t="s">
        <v>595</v>
      </c>
      <c r="C14" s="22">
        <v>13860</v>
      </c>
      <c r="D14" s="22" t="s">
        <v>30</v>
      </c>
      <c r="E14" s="22">
        <v>8.6376000000000008</v>
      </c>
      <c r="F14" s="22">
        <f t="shared" si="0"/>
        <v>119717.13600000001</v>
      </c>
    </row>
    <row r="15" spans="1:6" x14ac:dyDescent="0.25">
      <c r="A15" s="22" t="s">
        <v>596</v>
      </c>
      <c r="B15" s="22" t="s">
        <v>597</v>
      </c>
      <c r="C15" s="22">
        <v>768</v>
      </c>
      <c r="D15" s="22" t="s">
        <v>30</v>
      </c>
      <c r="E15" s="22">
        <v>11.9062</v>
      </c>
      <c r="F15" s="22">
        <f t="shared" si="0"/>
        <v>9143.9616000000005</v>
      </c>
    </row>
    <row r="16" spans="1:6" x14ac:dyDescent="0.25">
      <c r="A16" s="22" t="s">
        <v>598</v>
      </c>
      <c r="B16" s="22" t="s">
        <v>599</v>
      </c>
      <c r="C16" s="22">
        <v>167</v>
      </c>
      <c r="D16" s="22" t="s">
        <v>600</v>
      </c>
      <c r="E16" s="22">
        <v>850.00120000000004</v>
      </c>
      <c r="F16" s="22">
        <f t="shared" si="0"/>
        <v>141950.2004</v>
      </c>
    </row>
    <row r="17" spans="1:6" ht="30" x14ac:dyDescent="0.25">
      <c r="A17" s="22" t="s">
        <v>601</v>
      </c>
      <c r="B17" s="22" t="s">
        <v>602</v>
      </c>
      <c r="C17" s="22">
        <v>101</v>
      </c>
      <c r="D17" s="22" t="s">
        <v>30</v>
      </c>
      <c r="E17" s="22">
        <v>575.99</v>
      </c>
      <c r="F17" s="22">
        <f t="shared" si="0"/>
        <v>58174.99</v>
      </c>
    </row>
    <row r="18" spans="1:6" ht="60" x14ac:dyDescent="0.25">
      <c r="A18" s="22" t="s">
        <v>603</v>
      </c>
      <c r="B18" s="22" t="s">
        <v>604</v>
      </c>
      <c r="C18" s="22">
        <v>120</v>
      </c>
      <c r="D18" s="22" t="s">
        <v>30</v>
      </c>
      <c r="E18" s="22">
        <v>194.7</v>
      </c>
      <c r="F18" s="22">
        <f t="shared" si="0"/>
        <v>23364</v>
      </c>
    </row>
    <row r="19" spans="1:6" ht="30" x14ac:dyDescent="0.25">
      <c r="A19" s="22" t="s">
        <v>605</v>
      </c>
      <c r="B19" s="22" t="s">
        <v>606</v>
      </c>
      <c r="C19" s="22">
        <v>8</v>
      </c>
      <c r="D19" s="22" t="s">
        <v>607</v>
      </c>
      <c r="E19" s="22">
        <v>1</v>
      </c>
      <c r="F19" s="22">
        <f t="shared" si="0"/>
        <v>8</v>
      </c>
    </row>
    <row r="20" spans="1:6" ht="30" x14ac:dyDescent="0.25">
      <c r="A20" s="22" t="s">
        <v>608</v>
      </c>
      <c r="B20" s="22" t="s">
        <v>609</v>
      </c>
      <c r="C20" s="22">
        <v>17</v>
      </c>
      <c r="D20" s="22" t="s">
        <v>30</v>
      </c>
      <c r="E20" s="22">
        <v>148.22999999999999</v>
      </c>
      <c r="F20" s="22">
        <f t="shared" si="0"/>
        <v>2519.91</v>
      </c>
    </row>
    <row r="21" spans="1:6" ht="30" x14ac:dyDescent="0.25">
      <c r="A21" s="22" t="s">
        <v>610</v>
      </c>
      <c r="B21" s="22" t="s">
        <v>611</v>
      </c>
      <c r="C21" s="22">
        <v>81</v>
      </c>
      <c r="D21" s="22" t="s">
        <v>30</v>
      </c>
      <c r="E21" s="22">
        <v>135.00380000000001</v>
      </c>
      <c r="F21" s="22">
        <f t="shared" si="0"/>
        <v>10935.3078</v>
      </c>
    </row>
    <row r="22" spans="1:6" x14ac:dyDescent="0.25">
      <c r="F22" s="24">
        <f>SUM(F8:F21)</f>
        <v>587631.19579999999</v>
      </c>
    </row>
    <row r="26" spans="1:6" ht="15.75" x14ac:dyDescent="0.25">
      <c r="A26" s="17" t="s">
        <v>20</v>
      </c>
      <c r="B26" s="17"/>
      <c r="C26" s="17"/>
      <c r="D26" s="17"/>
      <c r="E26" s="17"/>
      <c r="F26" s="17"/>
    </row>
    <row r="27" spans="1:6" ht="15.75" x14ac:dyDescent="0.25">
      <c r="A27" s="17" t="s">
        <v>1</v>
      </c>
      <c r="B27" s="17"/>
      <c r="C27" s="17"/>
      <c r="D27" s="17"/>
      <c r="E27" s="17"/>
      <c r="F27" s="17"/>
    </row>
    <row r="28" spans="1:6" ht="15.75" x14ac:dyDescent="0.25">
      <c r="A28" s="17" t="s">
        <v>21</v>
      </c>
      <c r="B28" s="17"/>
      <c r="C28" s="17"/>
      <c r="D28" s="17"/>
      <c r="E28" s="17"/>
      <c r="F28" s="17"/>
    </row>
    <row r="29" spans="1:6" ht="15.75" x14ac:dyDescent="0.25">
      <c r="B29" s="18"/>
    </row>
    <row r="30" spans="1:6" ht="15.75" x14ac:dyDescent="0.25">
      <c r="A30" s="19" t="s">
        <v>581</v>
      </c>
      <c r="B30" s="19"/>
      <c r="C30" s="19"/>
      <c r="D30" s="19"/>
      <c r="E30" s="19"/>
      <c r="F30" s="19"/>
    </row>
    <row r="31" spans="1:6" ht="30" x14ac:dyDescent="0.25">
      <c r="A31" s="30" t="s">
        <v>23</v>
      </c>
      <c r="B31" s="30" t="s">
        <v>24</v>
      </c>
      <c r="C31" s="31" t="s">
        <v>1544</v>
      </c>
      <c r="D31" s="30" t="s">
        <v>26</v>
      </c>
      <c r="E31" s="30" t="s">
        <v>27</v>
      </c>
      <c r="F31" s="30" t="s">
        <v>8</v>
      </c>
    </row>
    <row r="32" spans="1:6" ht="30" x14ac:dyDescent="0.25">
      <c r="A32" s="22" t="s">
        <v>1711</v>
      </c>
      <c r="B32" s="22" t="s">
        <v>1712</v>
      </c>
      <c r="C32" s="22">
        <v>234</v>
      </c>
      <c r="D32" s="22" t="s">
        <v>30</v>
      </c>
      <c r="E32" s="22">
        <v>1208.32</v>
      </c>
      <c r="F32" s="22">
        <f>C32*E32</f>
        <v>282746.88</v>
      </c>
    </row>
    <row r="33" spans="1:6" x14ac:dyDescent="0.25">
      <c r="A33" s="22" t="s">
        <v>598</v>
      </c>
      <c r="B33" s="22" t="s">
        <v>599</v>
      </c>
      <c r="C33" s="22">
        <v>198</v>
      </c>
      <c r="D33" s="22" t="s">
        <v>600</v>
      </c>
      <c r="E33" s="22">
        <v>850.00120000000004</v>
      </c>
      <c r="F33" s="22">
        <f t="shared" ref="F33:F46" si="1">C33*E33</f>
        <v>168300.23760000002</v>
      </c>
    </row>
    <row r="34" spans="1:6" ht="30" x14ac:dyDescent="0.25">
      <c r="A34" s="22" t="s">
        <v>601</v>
      </c>
      <c r="B34" s="22" t="s">
        <v>602</v>
      </c>
      <c r="C34" s="22">
        <v>341</v>
      </c>
      <c r="D34" s="22" t="s">
        <v>30</v>
      </c>
      <c r="E34" s="22">
        <v>875.00540000000001</v>
      </c>
      <c r="F34" s="22">
        <f t="shared" si="1"/>
        <v>298376.84139999998</v>
      </c>
    </row>
    <row r="35" spans="1:6" ht="30" x14ac:dyDescent="0.25">
      <c r="A35" s="22" t="s">
        <v>1713</v>
      </c>
      <c r="B35" s="22" t="s">
        <v>1714</v>
      </c>
      <c r="C35" s="22">
        <v>169</v>
      </c>
      <c r="D35" s="22" t="s">
        <v>1715</v>
      </c>
      <c r="E35" s="22">
        <v>115.05</v>
      </c>
      <c r="F35" s="22">
        <f t="shared" si="1"/>
        <v>19443.45</v>
      </c>
    </row>
    <row r="36" spans="1:6" ht="60" x14ac:dyDescent="0.25">
      <c r="A36" s="22" t="s">
        <v>603</v>
      </c>
      <c r="B36" s="22" t="s">
        <v>604</v>
      </c>
      <c r="C36" s="22">
        <v>68</v>
      </c>
      <c r="D36" s="22" t="s">
        <v>30</v>
      </c>
      <c r="E36" s="22">
        <v>194.7</v>
      </c>
      <c r="F36" s="22">
        <f t="shared" si="1"/>
        <v>13239.599999999999</v>
      </c>
    </row>
    <row r="37" spans="1:6" ht="30" x14ac:dyDescent="0.25">
      <c r="A37" s="22" t="s">
        <v>588</v>
      </c>
      <c r="B37" s="22" t="s">
        <v>589</v>
      </c>
      <c r="C37" s="22">
        <v>5930</v>
      </c>
      <c r="D37" s="22" t="s">
        <v>30</v>
      </c>
      <c r="E37" s="22">
        <v>37.76</v>
      </c>
      <c r="F37" s="22">
        <f t="shared" si="1"/>
        <v>223916.79999999999</v>
      </c>
    </row>
    <row r="38" spans="1:6" ht="30" x14ac:dyDescent="0.25">
      <c r="A38" s="22" t="s">
        <v>586</v>
      </c>
      <c r="B38" s="22" t="s">
        <v>587</v>
      </c>
      <c r="C38" s="22">
        <v>432</v>
      </c>
      <c r="D38" s="22" t="s">
        <v>30</v>
      </c>
      <c r="E38" s="22">
        <v>29.5</v>
      </c>
      <c r="F38" s="22">
        <f t="shared" si="1"/>
        <v>12744</v>
      </c>
    </row>
    <row r="39" spans="1:6" ht="30" x14ac:dyDescent="0.25">
      <c r="A39" s="22" t="s">
        <v>1716</v>
      </c>
      <c r="B39" s="22" t="s">
        <v>1717</v>
      </c>
      <c r="C39" s="22">
        <v>537</v>
      </c>
      <c r="D39" s="22" t="s">
        <v>30</v>
      </c>
      <c r="E39" s="22">
        <v>96.76</v>
      </c>
      <c r="F39" s="22">
        <f t="shared" si="1"/>
        <v>51960.12</v>
      </c>
    </row>
    <row r="40" spans="1:6" x14ac:dyDescent="0.25">
      <c r="A40" s="22" t="s">
        <v>592</v>
      </c>
      <c r="B40" s="22" t="s">
        <v>593</v>
      </c>
      <c r="C40" s="22">
        <v>24068</v>
      </c>
      <c r="D40" s="22" t="s">
        <v>30</v>
      </c>
      <c r="E40" s="22">
        <v>7.3159999999999998</v>
      </c>
      <c r="F40" s="22">
        <f t="shared" si="1"/>
        <v>176081.48799999998</v>
      </c>
    </row>
    <row r="41" spans="1:6" x14ac:dyDescent="0.25">
      <c r="A41" s="22" t="s">
        <v>594</v>
      </c>
      <c r="B41" s="22" t="s">
        <v>595</v>
      </c>
      <c r="C41" s="22">
        <v>15180</v>
      </c>
      <c r="D41" s="22" t="s">
        <v>30</v>
      </c>
      <c r="E41" s="22">
        <v>8.6376000000000008</v>
      </c>
      <c r="F41" s="22">
        <f t="shared" si="1"/>
        <v>131118.76800000001</v>
      </c>
    </row>
    <row r="42" spans="1:6" x14ac:dyDescent="0.25">
      <c r="A42" s="22" t="s">
        <v>1718</v>
      </c>
      <c r="B42" s="22" t="s">
        <v>1719</v>
      </c>
      <c r="C42" s="22">
        <v>10944</v>
      </c>
      <c r="D42" s="22" t="s">
        <v>30</v>
      </c>
      <c r="E42" s="22">
        <v>10.6082</v>
      </c>
      <c r="F42" s="22">
        <f t="shared" si="1"/>
        <v>116096.14079999999</v>
      </c>
    </row>
    <row r="43" spans="1:6" x14ac:dyDescent="0.25">
      <c r="A43" s="22" t="s">
        <v>596</v>
      </c>
      <c r="B43" s="22" t="s">
        <v>597</v>
      </c>
      <c r="C43" s="22">
        <v>15130</v>
      </c>
      <c r="D43" s="22" t="s">
        <v>30</v>
      </c>
      <c r="E43" s="22">
        <v>11.9062</v>
      </c>
      <c r="F43" s="22">
        <f t="shared" si="1"/>
        <v>180140.80600000001</v>
      </c>
    </row>
    <row r="44" spans="1:6" ht="30" x14ac:dyDescent="0.25">
      <c r="A44" s="22" t="s">
        <v>1720</v>
      </c>
      <c r="B44" s="22" t="s">
        <v>1721</v>
      </c>
      <c r="C44" s="22">
        <v>5920</v>
      </c>
      <c r="D44" s="22" t="s">
        <v>30</v>
      </c>
      <c r="E44" s="22">
        <v>35.034199999999998</v>
      </c>
      <c r="F44" s="22">
        <f t="shared" si="1"/>
        <v>207402.46399999998</v>
      </c>
    </row>
    <row r="45" spans="1:6" x14ac:dyDescent="0.25">
      <c r="A45" s="22" t="s">
        <v>590</v>
      </c>
      <c r="B45" s="22" t="s">
        <v>591</v>
      </c>
      <c r="C45" s="22">
        <v>168</v>
      </c>
      <c r="D45" s="22" t="s">
        <v>30</v>
      </c>
      <c r="E45" s="22">
        <v>25</v>
      </c>
      <c r="F45" s="22">
        <f t="shared" si="1"/>
        <v>4200</v>
      </c>
    </row>
    <row r="46" spans="1:6" x14ac:dyDescent="0.25">
      <c r="A46" s="22" t="s">
        <v>584</v>
      </c>
      <c r="B46" s="22" t="s">
        <v>585</v>
      </c>
      <c r="C46" s="22">
        <v>86</v>
      </c>
      <c r="D46" s="22" t="s">
        <v>30</v>
      </c>
      <c r="E46" s="22">
        <v>169.92</v>
      </c>
      <c r="F46" s="22">
        <f t="shared" si="1"/>
        <v>14613.119999999999</v>
      </c>
    </row>
    <row r="47" spans="1:6" x14ac:dyDescent="0.25">
      <c r="F47" s="24">
        <f>SUM(F32:F46)</f>
        <v>1900380.7157999999</v>
      </c>
    </row>
    <row r="51" spans="1:6" ht="15.75" x14ac:dyDescent="0.25">
      <c r="A51" s="17" t="s">
        <v>20</v>
      </c>
      <c r="B51" s="17"/>
      <c r="C51" s="17"/>
      <c r="D51" s="17"/>
      <c r="E51" s="17"/>
      <c r="F51" s="17"/>
    </row>
    <row r="52" spans="1:6" ht="15.75" x14ac:dyDescent="0.25">
      <c r="A52" s="17" t="s">
        <v>1</v>
      </c>
      <c r="B52" s="17"/>
      <c r="C52" s="17"/>
      <c r="D52" s="17"/>
      <c r="E52" s="17"/>
      <c r="F52" s="17"/>
    </row>
    <row r="53" spans="1:6" ht="15.75" x14ac:dyDescent="0.25">
      <c r="A53" s="17" t="s">
        <v>21</v>
      </c>
      <c r="B53" s="17"/>
      <c r="C53" s="17"/>
      <c r="D53" s="17"/>
      <c r="E53" s="17"/>
      <c r="F53" s="17"/>
    </row>
    <row r="54" spans="1:6" ht="18.75" x14ac:dyDescent="0.3">
      <c r="A54" s="34" t="s">
        <v>1987</v>
      </c>
      <c r="B54" s="34"/>
      <c r="C54" s="34"/>
      <c r="D54" s="34"/>
      <c r="E54" s="34"/>
      <c r="F54" s="34"/>
    </row>
    <row r="55" spans="1:6" ht="18.75" x14ac:dyDescent="0.3">
      <c r="A55" s="35" t="s">
        <v>581</v>
      </c>
      <c r="B55" s="35"/>
      <c r="C55" s="35"/>
      <c r="D55" s="35"/>
      <c r="E55" s="35"/>
      <c r="F55" s="35"/>
    </row>
    <row r="56" spans="1:6" ht="30" x14ac:dyDescent="0.25">
      <c r="A56" s="36" t="s">
        <v>23</v>
      </c>
      <c r="B56" s="36" t="s">
        <v>24</v>
      </c>
      <c r="C56" s="37" t="s">
        <v>1989</v>
      </c>
      <c r="D56" s="36" t="s">
        <v>26</v>
      </c>
      <c r="E56" s="36" t="s">
        <v>27</v>
      </c>
      <c r="F56" s="36" t="s">
        <v>8</v>
      </c>
    </row>
    <row r="57" spans="1:6" x14ac:dyDescent="0.25">
      <c r="A57" s="22" t="s">
        <v>584</v>
      </c>
      <c r="B57" s="22" t="s">
        <v>585</v>
      </c>
      <c r="C57" s="22">
        <v>83</v>
      </c>
      <c r="D57" s="22" t="s">
        <v>30</v>
      </c>
      <c r="E57" s="22">
        <v>169.92</v>
      </c>
      <c r="F57" s="22">
        <f>C57*E57</f>
        <v>14103.359999999999</v>
      </c>
    </row>
    <row r="58" spans="1:6" ht="30" x14ac:dyDescent="0.25">
      <c r="A58" s="22" t="s">
        <v>588</v>
      </c>
      <c r="B58" s="22" t="s">
        <v>589</v>
      </c>
      <c r="C58" s="22">
        <f>5930-568</f>
        <v>5362</v>
      </c>
      <c r="D58" s="22" t="s">
        <v>30</v>
      </c>
      <c r="E58" s="22">
        <v>26.55</v>
      </c>
      <c r="F58" s="22">
        <f t="shared" ref="F58:F71" si="2">C58*E58</f>
        <v>142361.1</v>
      </c>
    </row>
    <row r="59" spans="1:6" x14ac:dyDescent="0.25">
      <c r="A59" s="22" t="s">
        <v>590</v>
      </c>
      <c r="B59" s="22" t="s">
        <v>591</v>
      </c>
      <c r="C59" s="22">
        <v>88</v>
      </c>
      <c r="D59" s="22" t="s">
        <v>30</v>
      </c>
      <c r="E59" s="22">
        <v>25</v>
      </c>
      <c r="F59" s="22">
        <f t="shared" si="2"/>
        <v>2200</v>
      </c>
    </row>
    <row r="60" spans="1:6" ht="30" x14ac:dyDescent="0.25">
      <c r="A60" s="22" t="s">
        <v>2080</v>
      </c>
      <c r="B60" s="22" t="s">
        <v>2081</v>
      </c>
      <c r="C60" s="22">
        <v>40</v>
      </c>
      <c r="D60" s="22" t="s">
        <v>2082</v>
      </c>
      <c r="E60" s="22">
        <v>379.96</v>
      </c>
      <c r="F60" s="22">
        <f t="shared" si="2"/>
        <v>15198.4</v>
      </c>
    </row>
    <row r="61" spans="1:6" x14ac:dyDescent="0.25">
      <c r="A61" s="22" t="s">
        <v>592</v>
      </c>
      <c r="B61" s="22" t="s">
        <v>593</v>
      </c>
      <c r="C61" s="22">
        <f>1586+1768+18584</f>
        <v>21938</v>
      </c>
      <c r="D61" s="22" t="s">
        <v>30</v>
      </c>
      <c r="E61" s="22">
        <v>7.3159999999999998</v>
      </c>
      <c r="F61" s="22">
        <f t="shared" si="2"/>
        <v>160498.408</v>
      </c>
    </row>
    <row r="62" spans="1:6" x14ac:dyDescent="0.25">
      <c r="A62" s="22" t="s">
        <v>594</v>
      </c>
      <c r="B62" s="22" t="s">
        <v>595</v>
      </c>
      <c r="C62" s="22">
        <f>5544+3346</f>
        <v>8890</v>
      </c>
      <c r="D62" s="22" t="s">
        <v>30</v>
      </c>
      <c r="E62" s="22">
        <v>8.6376000000000008</v>
      </c>
      <c r="F62" s="22">
        <f t="shared" si="2"/>
        <v>76788.26400000001</v>
      </c>
    </row>
    <row r="63" spans="1:6" x14ac:dyDescent="0.25">
      <c r="A63" s="22" t="s">
        <v>1718</v>
      </c>
      <c r="B63" s="22" t="s">
        <v>1719</v>
      </c>
      <c r="C63" s="22">
        <f>4598+4104</f>
        <v>8702</v>
      </c>
      <c r="D63" s="22" t="s">
        <v>30</v>
      </c>
      <c r="E63" s="22">
        <v>10.6082</v>
      </c>
      <c r="F63" s="22">
        <f t="shared" si="2"/>
        <v>92312.556400000001</v>
      </c>
    </row>
    <row r="64" spans="1:6" x14ac:dyDescent="0.25">
      <c r="A64" s="22" t="s">
        <v>596</v>
      </c>
      <c r="B64" s="22" t="s">
        <v>597</v>
      </c>
      <c r="C64" s="22">
        <v>10488</v>
      </c>
      <c r="D64" s="22" t="s">
        <v>30</v>
      </c>
      <c r="E64" s="22">
        <v>11.9062</v>
      </c>
      <c r="F64" s="22">
        <f t="shared" si="2"/>
        <v>124872.22560000001</v>
      </c>
    </row>
    <row r="65" spans="1:6" x14ac:dyDescent="0.25">
      <c r="A65" s="22" t="s">
        <v>598</v>
      </c>
      <c r="B65" s="22" t="s">
        <v>599</v>
      </c>
      <c r="C65" s="22">
        <f>63+50</f>
        <v>113</v>
      </c>
      <c r="D65" s="22" t="s">
        <v>600</v>
      </c>
      <c r="E65" s="22">
        <v>850</v>
      </c>
      <c r="F65" s="22">
        <f t="shared" si="2"/>
        <v>96050</v>
      </c>
    </row>
    <row r="66" spans="1:6" ht="30" x14ac:dyDescent="0.25">
      <c r="A66" s="22" t="s">
        <v>601</v>
      </c>
      <c r="B66" s="22" t="s">
        <v>602</v>
      </c>
      <c r="C66" s="22">
        <f>50+50+62+60+65+20</f>
        <v>307</v>
      </c>
      <c r="D66" s="22" t="s">
        <v>30</v>
      </c>
      <c r="E66" s="22">
        <v>875.00540000000001</v>
      </c>
      <c r="F66" s="22">
        <f t="shared" si="2"/>
        <v>268626.65779999999</v>
      </c>
    </row>
    <row r="67" spans="1:6" x14ac:dyDescent="0.25">
      <c r="A67" s="22" t="s">
        <v>2083</v>
      </c>
      <c r="B67" s="22" t="s">
        <v>2084</v>
      </c>
      <c r="C67" s="22">
        <v>50</v>
      </c>
      <c r="D67" s="22" t="s">
        <v>30</v>
      </c>
      <c r="E67" s="22">
        <v>53.926000000000002</v>
      </c>
      <c r="F67" s="22">
        <f t="shared" si="2"/>
        <v>2696.3</v>
      </c>
    </row>
    <row r="68" spans="1:6" ht="60" x14ac:dyDescent="0.25">
      <c r="A68" s="22" t="s">
        <v>603</v>
      </c>
      <c r="B68" s="22" t="s">
        <v>604</v>
      </c>
      <c r="C68" s="22">
        <v>3</v>
      </c>
      <c r="D68" s="22" t="s">
        <v>30</v>
      </c>
      <c r="E68" s="22">
        <v>194.7</v>
      </c>
      <c r="F68" s="22">
        <f t="shared" si="2"/>
        <v>584.09999999999991</v>
      </c>
    </row>
    <row r="69" spans="1:6" ht="30" x14ac:dyDescent="0.25">
      <c r="A69" s="22" t="s">
        <v>1713</v>
      </c>
      <c r="B69" s="22" t="s">
        <v>1714</v>
      </c>
      <c r="C69" s="22">
        <v>357</v>
      </c>
      <c r="D69" s="22" t="s">
        <v>1715</v>
      </c>
      <c r="E69" s="22">
        <v>129.09200000000001</v>
      </c>
      <c r="F69" s="22">
        <f t="shared" si="2"/>
        <v>46085.844000000005</v>
      </c>
    </row>
    <row r="70" spans="1:6" ht="30" x14ac:dyDescent="0.25">
      <c r="A70" s="22" t="s">
        <v>1716</v>
      </c>
      <c r="B70" s="22" t="s">
        <v>1717</v>
      </c>
      <c r="C70" s="22">
        <v>2</v>
      </c>
      <c r="D70" s="22" t="s">
        <v>30</v>
      </c>
      <c r="E70" s="22">
        <v>96.76</v>
      </c>
      <c r="F70" s="22">
        <f t="shared" si="2"/>
        <v>193.52</v>
      </c>
    </row>
    <row r="71" spans="1:6" ht="30" x14ac:dyDescent="0.25">
      <c r="A71" s="22" t="s">
        <v>610</v>
      </c>
      <c r="B71" s="22" t="s">
        <v>611</v>
      </c>
      <c r="C71" s="22">
        <v>700</v>
      </c>
      <c r="D71" s="22" t="s">
        <v>30</v>
      </c>
      <c r="E71" s="22">
        <v>214.70099999999999</v>
      </c>
      <c r="F71" s="22">
        <f t="shared" si="2"/>
        <v>150290.69999999998</v>
      </c>
    </row>
    <row r="72" spans="1:6" x14ac:dyDescent="0.25">
      <c r="F72" s="25">
        <f>SUM(F57:F71)</f>
        <v>1192861.4358000001</v>
      </c>
    </row>
    <row r="74" spans="1:6" x14ac:dyDescent="0.25">
      <c r="A74" t="s">
        <v>2323</v>
      </c>
      <c r="B74" t="s">
        <v>2324</v>
      </c>
    </row>
  </sheetData>
  <mergeCells count="13">
    <mergeCell ref="A55:F55"/>
    <mergeCell ref="A28:F28"/>
    <mergeCell ref="A30:F30"/>
    <mergeCell ref="A51:F51"/>
    <mergeCell ref="A52:F52"/>
    <mergeCell ref="A53:F53"/>
    <mergeCell ref="A54:F54"/>
    <mergeCell ref="A2:F2"/>
    <mergeCell ref="A3:F3"/>
    <mergeCell ref="A4:F4"/>
    <mergeCell ref="A6:F6"/>
    <mergeCell ref="A26:F26"/>
    <mergeCell ref="A27:F27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7"/>
  <sheetViews>
    <sheetView view="pageLayout" topLeftCell="A325" zoomScaleNormal="100" workbookViewId="0">
      <selection activeCell="A334" sqref="A334:F334"/>
    </sheetView>
  </sheetViews>
  <sheetFormatPr baseColWidth="10" defaultRowHeight="15" x14ac:dyDescent="0.25"/>
  <cols>
    <col min="1" max="1" width="14.42578125" style="2" customWidth="1"/>
    <col min="2" max="2" width="26.7109375" style="2" customWidth="1"/>
    <col min="3" max="3" width="11.85546875" style="2" customWidth="1"/>
    <col min="4" max="4" width="10.140625" style="2" customWidth="1"/>
    <col min="5" max="5" width="8.7109375" style="2" customWidth="1"/>
    <col min="6" max="6" width="17.7109375" style="2" bestFit="1" customWidth="1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B5" s="18"/>
    </row>
    <row r="6" spans="1:6" ht="15.75" x14ac:dyDescent="0.25">
      <c r="A6" s="19" t="s">
        <v>612</v>
      </c>
      <c r="B6" s="19"/>
      <c r="C6" s="19"/>
      <c r="D6" s="19"/>
      <c r="E6" s="19"/>
      <c r="F6" s="19"/>
    </row>
    <row r="7" spans="1:6" ht="30" x14ac:dyDescent="0.25">
      <c r="A7" s="20" t="s">
        <v>23</v>
      </c>
      <c r="B7" s="20" t="s">
        <v>24</v>
      </c>
      <c r="C7" s="21" t="s">
        <v>613</v>
      </c>
      <c r="D7" s="20" t="s">
        <v>26</v>
      </c>
      <c r="E7" s="20" t="s">
        <v>27</v>
      </c>
      <c r="F7" s="20" t="s">
        <v>8</v>
      </c>
    </row>
    <row r="8" spans="1:6" x14ac:dyDescent="0.25">
      <c r="A8" s="22" t="s">
        <v>614</v>
      </c>
      <c r="B8" s="22" t="s">
        <v>615</v>
      </c>
      <c r="C8" s="22">
        <v>7</v>
      </c>
      <c r="D8" s="22" t="s">
        <v>30</v>
      </c>
      <c r="E8" s="22">
        <v>1196</v>
      </c>
      <c r="F8" s="22">
        <f>C8*E8</f>
        <v>8372</v>
      </c>
    </row>
    <row r="9" spans="1:6" x14ac:dyDescent="0.25">
      <c r="A9" s="22" t="s">
        <v>616</v>
      </c>
      <c r="B9" s="22" t="s">
        <v>617</v>
      </c>
      <c r="C9" s="22">
        <v>33</v>
      </c>
      <c r="D9" s="22" t="s">
        <v>618</v>
      </c>
      <c r="E9" s="22">
        <v>436</v>
      </c>
      <c r="F9" s="22">
        <f t="shared" ref="F9:F72" si="0">C9*E9</f>
        <v>14388</v>
      </c>
    </row>
    <row r="10" spans="1:6" x14ac:dyDescent="0.25">
      <c r="A10" s="22" t="s">
        <v>619</v>
      </c>
      <c r="B10" s="22" t="s">
        <v>620</v>
      </c>
      <c r="C10" s="22">
        <v>10</v>
      </c>
      <c r="D10" s="22" t="s">
        <v>30</v>
      </c>
      <c r="E10" s="22">
        <v>1</v>
      </c>
      <c r="F10" s="22">
        <f t="shared" si="0"/>
        <v>10</v>
      </c>
    </row>
    <row r="11" spans="1:6" x14ac:dyDescent="0.25">
      <c r="A11" s="22" t="s">
        <v>621</v>
      </c>
      <c r="B11" s="22" t="s">
        <v>622</v>
      </c>
      <c r="C11" s="22">
        <v>2</v>
      </c>
      <c r="D11" s="22" t="s">
        <v>30</v>
      </c>
      <c r="E11" s="22">
        <v>14</v>
      </c>
      <c r="F11" s="22">
        <f t="shared" si="0"/>
        <v>28</v>
      </c>
    </row>
    <row r="12" spans="1:6" x14ac:dyDescent="0.25">
      <c r="A12" s="22" t="s">
        <v>623</v>
      </c>
      <c r="B12" s="22" t="s">
        <v>624</v>
      </c>
      <c r="C12" s="22">
        <v>300</v>
      </c>
      <c r="D12" s="22" t="s">
        <v>30</v>
      </c>
      <c r="E12" s="22">
        <v>35.045999999999999</v>
      </c>
      <c r="F12" s="22">
        <f t="shared" si="0"/>
        <v>10513.8</v>
      </c>
    </row>
    <row r="13" spans="1:6" x14ac:dyDescent="0.25">
      <c r="A13" s="22" t="s">
        <v>625</v>
      </c>
      <c r="B13" s="22" t="s">
        <v>626</v>
      </c>
      <c r="C13" s="22">
        <v>3</v>
      </c>
      <c r="D13" s="22" t="s">
        <v>288</v>
      </c>
      <c r="E13" s="22">
        <v>2412</v>
      </c>
      <c r="F13" s="22">
        <f t="shared" si="0"/>
        <v>7236</v>
      </c>
    </row>
    <row r="14" spans="1:6" x14ac:dyDescent="0.25">
      <c r="A14" s="22" t="s">
        <v>627</v>
      </c>
      <c r="B14" s="22" t="s">
        <v>628</v>
      </c>
      <c r="C14" s="22">
        <v>127</v>
      </c>
      <c r="D14" s="22" t="s">
        <v>30</v>
      </c>
      <c r="E14" s="22">
        <v>244</v>
      </c>
      <c r="F14" s="22">
        <f t="shared" si="0"/>
        <v>30988</v>
      </c>
    </row>
    <row r="15" spans="1:6" x14ac:dyDescent="0.25">
      <c r="A15" s="22" t="s">
        <v>629</v>
      </c>
      <c r="B15" s="22" t="s">
        <v>630</v>
      </c>
      <c r="C15" s="22">
        <v>7746</v>
      </c>
      <c r="D15" s="22" t="s">
        <v>30</v>
      </c>
      <c r="E15" s="22">
        <v>570</v>
      </c>
      <c r="F15" s="22">
        <f t="shared" si="0"/>
        <v>4415220</v>
      </c>
    </row>
    <row r="16" spans="1:6" x14ac:dyDescent="0.25">
      <c r="A16" s="22" t="s">
        <v>631</v>
      </c>
      <c r="B16" s="22" t="s">
        <v>632</v>
      </c>
      <c r="C16" s="22">
        <v>300</v>
      </c>
      <c r="D16" s="22" t="s">
        <v>30</v>
      </c>
      <c r="E16" s="22">
        <v>3.76</v>
      </c>
      <c r="F16" s="22">
        <f t="shared" si="0"/>
        <v>1128</v>
      </c>
    </row>
    <row r="17" spans="1:6" x14ac:dyDescent="0.25">
      <c r="A17" s="22" t="s">
        <v>633</v>
      </c>
      <c r="B17" s="22" t="s">
        <v>634</v>
      </c>
      <c r="C17" s="22">
        <v>300</v>
      </c>
      <c r="D17" s="22" t="s">
        <v>30</v>
      </c>
      <c r="E17" s="22">
        <v>300</v>
      </c>
      <c r="F17" s="22">
        <f t="shared" si="0"/>
        <v>90000</v>
      </c>
    </row>
    <row r="18" spans="1:6" x14ac:dyDescent="0.25">
      <c r="A18" s="22" t="s">
        <v>635</v>
      </c>
      <c r="B18" s="22" t="s">
        <v>636</v>
      </c>
      <c r="C18" s="22">
        <v>1200</v>
      </c>
      <c r="D18" s="22" t="s">
        <v>637</v>
      </c>
      <c r="E18" s="22">
        <v>135.69999999999999</v>
      </c>
      <c r="F18" s="22">
        <f t="shared" si="0"/>
        <v>162840</v>
      </c>
    </row>
    <row r="19" spans="1:6" x14ac:dyDescent="0.25">
      <c r="A19" s="22" t="s">
        <v>638</v>
      </c>
      <c r="B19" s="22" t="s">
        <v>639</v>
      </c>
      <c r="C19" s="22">
        <v>95</v>
      </c>
      <c r="D19" s="22" t="s">
        <v>30</v>
      </c>
      <c r="E19" s="22">
        <v>1</v>
      </c>
      <c r="F19" s="22">
        <f t="shared" si="0"/>
        <v>95</v>
      </c>
    </row>
    <row r="20" spans="1:6" x14ac:dyDescent="0.25">
      <c r="A20" s="22" t="s">
        <v>640</v>
      </c>
      <c r="B20" s="22" t="s">
        <v>641</v>
      </c>
      <c r="C20" s="22">
        <v>194</v>
      </c>
      <c r="D20" s="22" t="s">
        <v>56</v>
      </c>
      <c r="E20" s="22">
        <v>1</v>
      </c>
      <c r="F20" s="22">
        <f t="shared" si="0"/>
        <v>194</v>
      </c>
    </row>
    <row r="21" spans="1:6" x14ac:dyDescent="0.25">
      <c r="A21" s="22" t="s">
        <v>642</v>
      </c>
      <c r="B21" s="22" t="s">
        <v>643</v>
      </c>
      <c r="C21" s="22">
        <v>76</v>
      </c>
      <c r="D21" s="22" t="s">
        <v>30</v>
      </c>
      <c r="E21" s="22">
        <v>1200.06</v>
      </c>
      <c r="F21" s="22">
        <f t="shared" si="0"/>
        <v>91204.56</v>
      </c>
    </row>
    <row r="22" spans="1:6" x14ac:dyDescent="0.25">
      <c r="A22" s="22" t="s">
        <v>644</v>
      </c>
      <c r="B22" s="22" t="s">
        <v>645</v>
      </c>
      <c r="C22" s="22">
        <v>92</v>
      </c>
      <c r="D22" s="22" t="s">
        <v>30</v>
      </c>
      <c r="E22" s="22">
        <v>420.08</v>
      </c>
      <c r="F22" s="22">
        <f t="shared" si="0"/>
        <v>38647.360000000001</v>
      </c>
    </row>
    <row r="23" spans="1:6" x14ac:dyDescent="0.25">
      <c r="A23" s="22" t="s">
        <v>646</v>
      </c>
      <c r="B23" s="22" t="s">
        <v>647</v>
      </c>
      <c r="C23" s="22">
        <v>100</v>
      </c>
      <c r="D23" s="22" t="s">
        <v>30</v>
      </c>
      <c r="E23" s="22">
        <v>320.01600000000002</v>
      </c>
      <c r="F23" s="22">
        <f t="shared" si="0"/>
        <v>32001.600000000002</v>
      </c>
    </row>
    <row r="24" spans="1:6" x14ac:dyDescent="0.25">
      <c r="A24" s="22" t="s">
        <v>648</v>
      </c>
      <c r="B24" s="22" t="s">
        <v>649</v>
      </c>
      <c r="C24" s="22">
        <v>1</v>
      </c>
      <c r="D24" s="22" t="s">
        <v>30</v>
      </c>
      <c r="E24" s="22">
        <v>2</v>
      </c>
      <c r="F24" s="22">
        <f t="shared" si="0"/>
        <v>2</v>
      </c>
    </row>
    <row r="25" spans="1:6" x14ac:dyDescent="0.25">
      <c r="A25" s="22" t="s">
        <v>650</v>
      </c>
      <c r="B25" s="22" t="s">
        <v>651</v>
      </c>
      <c r="C25" s="22">
        <v>12</v>
      </c>
      <c r="D25" s="22" t="s">
        <v>30</v>
      </c>
      <c r="E25" s="22">
        <v>2</v>
      </c>
      <c r="F25" s="22">
        <f t="shared" si="0"/>
        <v>24</v>
      </c>
    </row>
    <row r="26" spans="1:6" x14ac:dyDescent="0.25">
      <c r="A26" s="22" t="s">
        <v>652</v>
      </c>
      <c r="B26" s="22" t="s">
        <v>653</v>
      </c>
      <c r="C26" s="22">
        <v>25</v>
      </c>
      <c r="D26" s="22" t="s">
        <v>30</v>
      </c>
      <c r="E26" s="22">
        <v>1</v>
      </c>
      <c r="F26" s="22">
        <f t="shared" si="0"/>
        <v>25</v>
      </c>
    </row>
    <row r="27" spans="1:6" x14ac:dyDescent="0.25">
      <c r="A27" s="22" t="s">
        <v>654</v>
      </c>
      <c r="B27" s="22" t="s">
        <v>655</v>
      </c>
      <c r="C27" s="22">
        <v>1</v>
      </c>
      <c r="D27" s="22" t="s">
        <v>30</v>
      </c>
      <c r="E27" s="22">
        <v>1</v>
      </c>
      <c r="F27" s="22">
        <f t="shared" si="0"/>
        <v>1</v>
      </c>
    </row>
    <row r="28" spans="1:6" x14ac:dyDescent="0.25">
      <c r="A28" s="22" t="s">
        <v>656</v>
      </c>
      <c r="B28" s="22" t="s">
        <v>657</v>
      </c>
      <c r="C28" s="22">
        <v>50</v>
      </c>
      <c r="D28" s="22" t="s">
        <v>30</v>
      </c>
      <c r="E28" s="22">
        <v>74.930000000000007</v>
      </c>
      <c r="F28" s="22">
        <f t="shared" si="0"/>
        <v>3746.5000000000005</v>
      </c>
    </row>
    <row r="29" spans="1:6" x14ac:dyDescent="0.25">
      <c r="A29" s="22" t="s">
        <v>658</v>
      </c>
      <c r="B29" s="22" t="s">
        <v>659</v>
      </c>
      <c r="C29" s="22">
        <v>20</v>
      </c>
      <c r="D29" s="22" t="s">
        <v>30</v>
      </c>
      <c r="E29" s="22">
        <v>444.9</v>
      </c>
      <c r="F29" s="22">
        <f t="shared" si="0"/>
        <v>8898</v>
      </c>
    </row>
    <row r="30" spans="1:6" x14ac:dyDescent="0.25">
      <c r="A30" s="22" t="s">
        <v>660</v>
      </c>
      <c r="B30" s="22" t="s">
        <v>661</v>
      </c>
      <c r="C30" s="22">
        <v>965</v>
      </c>
      <c r="D30" s="22" t="s">
        <v>30</v>
      </c>
      <c r="E30" s="22">
        <v>190</v>
      </c>
      <c r="F30" s="22">
        <f t="shared" si="0"/>
        <v>183350</v>
      </c>
    </row>
    <row r="31" spans="1:6" x14ac:dyDescent="0.25">
      <c r="A31" s="22" t="s">
        <v>662</v>
      </c>
      <c r="B31" s="22" t="s">
        <v>663</v>
      </c>
      <c r="C31" s="22">
        <v>103</v>
      </c>
      <c r="D31" s="22" t="s">
        <v>30</v>
      </c>
      <c r="E31" s="22">
        <v>88</v>
      </c>
      <c r="F31" s="22">
        <f t="shared" si="0"/>
        <v>9064</v>
      </c>
    </row>
    <row r="32" spans="1:6" ht="30" x14ac:dyDescent="0.25">
      <c r="A32" s="22" t="s">
        <v>664</v>
      </c>
      <c r="B32" s="22" t="s">
        <v>665</v>
      </c>
      <c r="C32" s="22">
        <v>1</v>
      </c>
      <c r="D32" s="22" t="s">
        <v>30</v>
      </c>
      <c r="E32" s="22">
        <v>430</v>
      </c>
      <c r="F32" s="22">
        <f t="shared" si="0"/>
        <v>430</v>
      </c>
    </row>
    <row r="33" spans="1:6" x14ac:dyDescent="0.25">
      <c r="A33" s="22" t="s">
        <v>666</v>
      </c>
      <c r="B33" s="22" t="s">
        <v>667</v>
      </c>
      <c r="C33" s="22">
        <v>1</v>
      </c>
      <c r="D33" s="22" t="s">
        <v>30</v>
      </c>
      <c r="E33" s="22">
        <v>40.002000000000002</v>
      </c>
      <c r="F33" s="22">
        <f t="shared" si="0"/>
        <v>40.002000000000002</v>
      </c>
    </row>
    <row r="34" spans="1:6" x14ac:dyDescent="0.25">
      <c r="A34" s="22" t="s">
        <v>668</v>
      </c>
      <c r="B34" s="22" t="s">
        <v>669</v>
      </c>
      <c r="C34" s="22">
        <v>1</v>
      </c>
      <c r="D34" s="22" t="s">
        <v>30</v>
      </c>
      <c r="E34" s="22">
        <v>23</v>
      </c>
      <c r="F34" s="22">
        <f t="shared" si="0"/>
        <v>23</v>
      </c>
    </row>
    <row r="35" spans="1:6" x14ac:dyDescent="0.25">
      <c r="A35" s="22" t="s">
        <v>670</v>
      </c>
      <c r="B35" s="22" t="s">
        <v>671</v>
      </c>
      <c r="C35" s="22">
        <v>700</v>
      </c>
      <c r="D35" s="22" t="s">
        <v>30</v>
      </c>
      <c r="E35" s="22">
        <v>900</v>
      </c>
      <c r="F35" s="22">
        <f t="shared" si="0"/>
        <v>630000</v>
      </c>
    </row>
    <row r="36" spans="1:6" x14ac:dyDescent="0.25">
      <c r="A36" s="22" t="s">
        <v>672</v>
      </c>
      <c r="B36" s="22" t="s">
        <v>673</v>
      </c>
      <c r="C36" s="22">
        <v>1</v>
      </c>
      <c r="D36" s="22" t="s">
        <v>674</v>
      </c>
      <c r="E36" s="22">
        <v>402.8</v>
      </c>
      <c r="F36" s="22">
        <f t="shared" si="0"/>
        <v>402.8</v>
      </c>
    </row>
    <row r="37" spans="1:6" x14ac:dyDescent="0.25">
      <c r="A37" s="22" t="s">
        <v>675</v>
      </c>
      <c r="B37" s="22" t="s">
        <v>676</v>
      </c>
      <c r="C37" s="22">
        <v>15</v>
      </c>
      <c r="D37" s="22" t="s">
        <v>30</v>
      </c>
      <c r="E37" s="22">
        <v>1</v>
      </c>
      <c r="F37" s="22">
        <f t="shared" si="0"/>
        <v>15</v>
      </c>
    </row>
    <row r="38" spans="1:6" x14ac:dyDescent="0.25">
      <c r="A38" s="22" t="s">
        <v>677</v>
      </c>
      <c r="B38" s="22" t="s">
        <v>678</v>
      </c>
      <c r="C38" s="22">
        <v>4</v>
      </c>
      <c r="D38" s="22" t="s">
        <v>113</v>
      </c>
      <c r="E38" s="22">
        <v>1215</v>
      </c>
      <c r="F38" s="22">
        <f t="shared" si="0"/>
        <v>4860</v>
      </c>
    </row>
    <row r="39" spans="1:6" x14ac:dyDescent="0.25">
      <c r="A39" s="22" t="s">
        <v>679</v>
      </c>
      <c r="B39" s="22" t="s">
        <v>680</v>
      </c>
      <c r="C39" s="22">
        <v>3</v>
      </c>
      <c r="D39" s="22" t="s">
        <v>113</v>
      </c>
      <c r="E39" s="22">
        <v>495</v>
      </c>
      <c r="F39" s="22">
        <f t="shared" si="0"/>
        <v>1485</v>
      </c>
    </row>
    <row r="40" spans="1:6" x14ac:dyDescent="0.25">
      <c r="A40" s="22" t="s">
        <v>681</v>
      </c>
      <c r="B40" s="22" t="s">
        <v>682</v>
      </c>
      <c r="C40" s="22">
        <v>24</v>
      </c>
      <c r="D40" s="22" t="s">
        <v>30</v>
      </c>
      <c r="E40" s="22">
        <v>1</v>
      </c>
      <c r="F40" s="22">
        <f t="shared" si="0"/>
        <v>24</v>
      </c>
    </row>
    <row r="41" spans="1:6" ht="30" x14ac:dyDescent="0.25">
      <c r="A41" s="22" t="s">
        <v>683</v>
      </c>
      <c r="B41" s="22" t="s">
        <v>684</v>
      </c>
      <c r="C41" s="22">
        <v>16</v>
      </c>
      <c r="D41" s="22" t="s">
        <v>30</v>
      </c>
      <c r="E41" s="22">
        <v>1521.6</v>
      </c>
      <c r="F41" s="22">
        <f t="shared" si="0"/>
        <v>24345.599999999999</v>
      </c>
    </row>
    <row r="42" spans="1:6" x14ac:dyDescent="0.25">
      <c r="A42" s="22" t="s">
        <v>685</v>
      </c>
      <c r="B42" s="22" t="s">
        <v>686</v>
      </c>
      <c r="C42" s="22">
        <v>19</v>
      </c>
      <c r="D42" s="22" t="s">
        <v>30</v>
      </c>
      <c r="E42" s="22">
        <v>1</v>
      </c>
      <c r="F42" s="22">
        <f t="shared" si="0"/>
        <v>19</v>
      </c>
    </row>
    <row r="43" spans="1:6" x14ac:dyDescent="0.25">
      <c r="A43" s="22" t="s">
        <v>687</v>
      </c>
      <c r="B43" s="22" t="s">
        <v>688</v>
      </c>
      <c r="C43" s="22">
        <v>1</v>
      </c>
      <c r="D43" s="22" t="s">
        <v>30</v>
      </c>
      <c r="E43" s="22">
        <v>3405</v>
      </c>
      <c r="F43" s="22">
        <f t="shared" si="0"/>
        <v>3405</v>
      </c>
    </row>
    <row r="44" spans="1:6" x14ac:dyDescent="0.25">
      <c r="A44" s="22" t="s">
        <v>689</v>
      </c>
      <c r="B44" s="22" t="s">
        <v>690</v>
      </c>
      <c r="C44" s="22">
        <v>24</v>
      </c>
      <c r="D44" s="22" t="s">
        <v>30</v>
      </c>
      <c r="E44" s="22">
        <v>1</v>
      </c>
      <c r="F44" s="22">
        <f t="shared" si="0"/>
        <v>24</v>
      </c>
    </row>
    <row r="45" spans="1:6" x14ac:dyDescent="0.25">
      <c r="A45" s="22" t="s">
        <v>691</v>
      </c>
      <c r="B45" s="22" t="s">
        <v>692</v>
      </c>
      <c r="C45" s="22">
        <v>24</v>
      </c>
      <c r="D45" s="22" t="s">
        <v>30</v>
      </c>
      <c r="E45" s="22">
        <v>1</v>
      </c>
      <c r="F45" s="22">
        <f t="shared" si="0"/>
        <v>24</v>
      </c>
    </row>
    <row r="46" spans="1:6" x14ac:dyDescent="0.25">
      <c r="A46" s="22" t="s">
        <v>693</v>
      </c>
      <c r="B46" s="22" t="s">
        <v>694</v>
      </c>
      <c r="C46" s="22">
        <v>10</v>
      </c>
      <c r="D46" s="22" t="s">
        <v>30</v>
      </c>
      <c r="E46" s="22">
        <v>948.5</v>
      </c>
      <c r="F46" s="22">
        <f t="shared" si="0"/>
        <v>9485</v>
      </c>
    </row>
    <row r="47" spans="1:6" x14ac:dyDescent="0.25">
      <c r="A47" s="22" t="s">
        <v>695</v>
      </c>
      <c r="B47" s="22" t="s">
        <v>696</v>
      </c>
      <c r="C47" s="22">
        <v>2</v>
      </c>
      <c r="D47" s="22" t="s">
        <v>30</v>
      </c>
      <c r="E47" s="22">
        <v>670.51</v>
      </c>
      <c r="F47" s="22">
        <f t="shared" si="0"/>
        <v>1341.02</v>
      </c>
    </row>
    <row r="48" spans="1:6" x14ac:dyDescent="0.25">
      <c r="A48" s="22" t="s">
        <v>697</v>
      </c>
      <c r="B48" s="22" t="s">
        <v>698</v>
      </c>
      <c r="C48" s="22">
        <v>23</v>
      </c>
      <c r="D48" s="22" t="s">
        <v>30</v>
      </c>
      <c r="E48" s="22">
        <v>170</v>
      </c>
      <c r="F48" s="22">
        <f t="shared" si="0"/>
        <v>3910</v>
      </c>
    </row>
    <row r="49" spans="1:6" x14ac:dyDescent="0.25">
      <c r="A49" s="22" t="s">
        <v>699</v>
      </c>
      <c r="B49" s="22" t="s">
        <v>700</v>
      </c>
      <c r="C49" s="22">
        <v>6</v>
      </c>
      <c r="D49" s="22" t="s">
        <v>30</v>
      </c>
      <c r="E49" s="22">
        <v>720</v>
      </c>
      <c r="F49" s="22">
        <f t="shared" si="0"/>
        <v>4320</v>
      </c>
    </row>
    <row r="50" spans="1:6" x14ac:dyDescent="0.25">
      <c r="A50" s="22" t="s">
        <v>701</v>
      </c>
      <c r="B50" s="22" t="s">
        <v>702</v>
      </c>
      <c r="C50" s="22">
        <v>4</v>
      </c>
      <c r="D50" s="22" t="s">
        <v>30</v>
      </c>
      <c r="E50" s="22">
        <v>190</v>
      </c>
      <c r="F50" s="22">
        <f t="shared" si="0"/>
        <v>760</v>
      </c>
    </row>
    <row r="51" spans="1:6" x14ac:dyDescent="0.25">
      <c r="A51" s="22" t="s">
        <v>703</v>
      </c>
      <c r="B51" s="22" t="s">
        <v>704</v>
      </c>
      <c r="C51" s="22">
        <v>4</v>
      </c>
      <c r="D51" s="22" t="s">
        <v>30</v>
      </c>
      <c r="E51" s="22">
        <v>89</v>
      </c>
      <c r="F51" s="22">
        <f t="shared" si="0"/>
        <v>356</v>
      </c>
    </row>
    <row r="52" spans="1:6" x14ac:dyDescent="0.25">
      <c r="A52" s="22" t="s">
        <v>705</v>
      </c>
      <c r="B52" s="22" t="s">
        <v>706</v>
      </c>
      <c r="C52" s="22">
        <v>1</v>
      </c>
      <c r="D52" s="22" t="s">
        <v>30</v>
      </c>
      <c r="E52" s="22">
        <v>2867.04</v>
      </c>
      <c r="F52" s="22">
        <f t="shared" si="0"/>
        <v>2867.04</v>
      </c>
    </row>
    <row r="53" spans="1:6" x14ac:dyDescent="0.25">
      <c r="A53" s="22" t="s">
        <v>707</v>
      </c>
      <c r="B53" s="22" t="s">
        <v>708</v>
      </c>
      <c r="C53" s="22">
        <v>1</v>
      </c>
      <c r="D53" s="22" t="s">
        <v>30</v>
      </c>
      <c r="E53" s="22">
        <v>325</v>
      </c>
      <c r="F53" s="22">
        <f t="shared" si="0"/>
        <v>325</v>
      </c>
    </row>
    <row r="54" spans="1:6" x14ac:dyDescent="0.25">
      <c r="A54" s="22" t="s">
        <v>709</v>
      </c>
      <c r="B54" s="22" t="s">
        <v>710</v>
      </c>
      <c r="C54" s="22">
        <v>110</v>
      </c>
      <c r="D54" s="22" t="s">
        <v>30</v>
      </c>
      <c r="E54" s="22">
        <v>1</v>
      </c>
      <c r="F54" s="22">
        <f t="shared" si="0"/>
        <v>110</v>
      </c>
    </row>
    <row r="55" spans="1:6" x14ac:dyDescent="0.25">
      <c r="A55" s="22" t="s">
        <v>711</v>
      </c>
      <c r="B55" s="22" t="s">
        <v>712</v>
      </c>
      <c r="C55" s="22">
        <v>1</v>
      </c>
      <c r="D55" s="22" t="s">
        <v>30</v>
      </c>
      <c r="E55" s="22">
        <v>118</v>
      </c>
      <c r="F55" s="22">
        <f t="shared" si="0"/>
        <v>118</v>
      </c>
    </row>
    <row r="56" spans="1:6" x14ac:dyDescent="0.25">
      <c r="A56" s="22" t="s">
        <v>713</v>
      </c>
      <c r="B56" s="22" t="s">
        <v>714</v>
      </c>
      <c r="C56" s="22">
        <v>1</v>
      </c>
      <c r="D56" s="22" t="s">
        <v>30</v>
      </c>
      <c r="E56" s="22">
        <v>3300</v>
      </c>
      <c r="F56" s="22">
        <f t="shared" si="0"/>
        <v>3300</v>
      </c>
    </row>
    <row r="57" spans="1:6" x14ac:dyDescent="0.25">
      <c r="A57" s="22" t="s">
        <v>715</v>
      </c>
      <c r="B57" s="22" t="s">
        <v>716</v>
      </c>
      <c r="C57" s="22">
        <v>1</v>
      </c>
      <c r="D57" s="22" t="s">
        <v>637</v>
      </c>
      <c r="E57" s="22">
        <v>2750</v>
      </c>
      <c r="F57" s="22">
        <f t="shared" si="0"/>
        <v>2750</v>
      </c>
    </row>
    <row r="58" spans="1:6" x14ac:dyDescent="0.25">
      <c r="A58" s="22" t="s">
        <v>717</v>
      </c>
      <c r="B58" s="22" t="s">
        <v>718</v>
      </c>
      <c r="C58" s="22">
        <v>3</v>
      </c>
      <c r="D58" s="22" t="s">
        <v>30</v>
      </c>
      <c r="E58" s="22">
        <v>250</v>
      </c>
      <c r="F58" s="22">
        <f t="shared" si="0"/>
        <v>750</v>
      </c>
    </row>
    <row r="59" spans="1:6" x14ac:dyDescent="0.25">
      <c r="A59" s="22" t="s">
        <v>719</v>
      </c>
      <c r="B59" s="22" t="s">
        <v>720</v>
      </c>
      <c r="C59" s="22">
        <v>289</v>
      </c>
      <c r="D59" s="22" t="s">
        <v>130</v>
      </c>
      <c r="E59" s="22">
        <v>1</v>
      </c>
      <c r="F59" s="22">
        <f t="shared" si="0"/>
        <v>289</v>
      </c>
    </row>
    <row r="60" spans="1:6" ht="30" x14ac:dyDescent="0.25">
      <c r="A60" s="22" t="s">
        <v>721</v>
      </c>
      <c r="B60" s="22" t="s">
        <v>722</v>
      </c>
      <c r="C60" s="22">
        <v>246</v>
      </c>
      <c r="D60" s="22" t="s">
        <v>113</v>
      </c>
      <c r="E60" s="22">
        <v>655.22</v>
      </c>
      <c r="F60" s="22">
        <f t="shared" si="0"/>
        <v>161184.12</v>
      </c>
    </row>
    <row r="61" spans="1:6" ht="30" x14ac:dyDescent="0.25">
      <c r="A61" s="22" t="s">
        <v>723</v>
      </c>
      <c r="B61" s="22" t="s">
        <v>724</v>
      </c>
      <c r="C61" s="22">
        <v>2</v>
      </c>
      <c r="D61" s="22" t="s">
        <v>725</v>
      </c>
      <c r="E61" s="22">
        <v>1</v>
      </c>
      <c r="F61" s="22">
        <f t="shared" si="0"/>
        <v>2</v>
      </c>
    </row>
    <row r="62" spans="1:6" x14ac:dyDescent="0.25">
      <c r="A62" s="22" t="s">
        <v>726</v>
      </c>
      <c r="B62" s="22" t="s">
        <v>727</v>
      </c>
      <c r="C62" s="22">
        <v>11</v>
      </c>
      <c r="D62" s="22" t="s">
        <v>30</v>
      </c>
      <c r="E62" s="22">
        <v>495.6</v>
      </c>
      <c r="F62" s="22">
        <f t="shared" si="0"/>
        <v>5451.6</v>
      </c>
    </row>
    <row r="63" spans="1:6" x14ac:dyDescent="0.25">
      <c r="A63" s="22" t="s">
        <v>728</v>
      </c>
      <c r="B63" s="22" t="s">
        <v>729</v>
      </c>
      <c r="C63" s="22">
        <v>4</v>
      </c>
      <c r="D63" s="22" t="s">
        <v>30</v>
      </c>
      <c r="E63" s="22">
        <v>670</v>
      </c>
      <c r="F63" s="22">
        <f t="shared" si="0"/>
        <v>2680</v>
      </c>
    </row>
    <row r="64" spans="1:6" x14ac:dyDescent="0.25">
      <c r="A64" s="22" t="s">
        <v>730</v>
      </c>
      <c r="B64" s="22" t="s">
        <v>731</v>
      </c>
      <c r="C64" s="22">
        <v>14</v>
      </c>
      <c r="D64" s="22" t="s">
        <v>30</v>
      </c>
      <c r="E64" s="22">
        <v>1</v>
      </c>
      <c r="F64" s="22">
        <f t="shared" si="0"/>
        <v>14</v>
      </c>
    </row>
    <row r="65" spans="1:6" x14ac:dyDescent="0.25">
      <c r="A65" s="22" t="s">
        <v>732</v>
      </c>
      <c r="B65" s="22" t="s">
        <v>733</v>
      </c>
      <c r="C65" s="22">
        <v>1100</v>
      </c>
      <c r="D65" s="22" t="s">
        <v>30</v>
      </c>
      <c r="E65" s="22">
        <v>1</v>
      </c>
      <c r="F65" s="22">
        <f t="shared" si="0"/>
        <v>1100</v>
      </c>
    </row>
    <row r="66" spans="1:6" x14ac:dyDescent="0.25">
      <c r="A66" s="22" t="s">
        <v>734</v>
      </c>
      <c r="B66" s="22" t="s">
        <v>735</v>
      </c>
      <c r="C66" s="22">
        <v>5</v>
      </c>
      <c r="D66" s="22" t="s">
        <v>637</v>
      </c>
      <c r="E66" s="22">
        <v>2750</v>
      </c>
      <c r="F66" s="22">
        <f t="shared" si="0"/>
        <v>13750</v>
      </c>
    </row>
    <row r="67" spans="1:6" ht="30" x14ac:dyDescent="0.25">
      <c r="A67" s="22" t="s">
        <v>736</v>
      </c>
      <c r="B67" s="22" t="s">
        <v>737</v>
      </c>
      <c r="C67" s="22">
        <v>320</v>
      </c>
      <c r="D67" s="22" t="s">
        <v>30</v>
      </c>
      <c r="E67" s="22">
        <v>5.19</v>
      </c>
      <c r="F67" s="22">
        <f t="shared" si="0"/>
        <v>1660.8000000000002</v>
      </c>
    </row>
    <row r="68" spans="1:6" x14ac:dyDescent="0.25">
      <c r="A68" s="22" t="s">
        <v>738</v>
      </c>
      <c r="B68" s="22" t="s">
        <v>739</v>
      </c>
      <c r="C68" s="22">
        <v>77</v>
      </c>
      <c r="D68" s="22" t="s">
        <v>30</v>
      </c>
      <c r="E68" s="22">
        <v>588.87</v>
      </c>
      <c r="F68" s="22">
        <f t="shared" si="0"/>
        <v>45342.99</v>
      </c>
    </row>
    <row r="69" spans="1:6" x14ac:dyDescent="0.25">
      <c r="A69" s="22" t="s">
        <v>740</v>
      </c>
      <c r="B69" s="22" t="s">
        <v>741</v>
      </c>
      <c r="C69" s="22">
        <v>35</v>
      </c>
      <c r="D69" s="22" t="s">
        <v>30</v>
      </c>
      <c r="E69" s="22">
        <v>2750.7</v>
      </c>
      <c r="F69" s="22">
        <f t="shared" si="0"/>
        <v>96274.5</v>
      </c>
    </row>
    <row r="70" spans="1:6" x14ac:dyDescent="0.25">
      <c r="A70" s="22" t="s">
        <v>742</v>
      </c>
      <c r="B70" s="22" t="s">
        <v>743</v>
      </c>
      <c r="C70" s="22">
        <v>31</v>
      </c>
      <c r="D70" s="22" t="s">
        <v>30</v>
      </c>
      <c r="E70" s="22">
        <v>1200</v>
      </c>
      <c r="F70" s="22">
        <f t="shared" si="0"/>
        <v>37200</v>
      </c>
    </row>
    <row r="71" spans="1:6" x14ac:dyDescent="0.25">
      <c r="A71" s="22" t="s">
        <v>744</v>
      </c>
      <c r="B71" s="22" t="s">
        <v>745</v>
      </c>
      <c r="C71" s="22">
        <v>163</v>
      </c>
      <c r="D71" s="22" t="s">
        <v>30</v>
      </c>
      <c r="E71" s="22">
        <v>2600.1999999999998</v>
      </c>
      <c r="F71" s="22">
        <f t="shared" si="0"/>
        <v>423832.6</v>
      </c>
    </row>
    <row r="72" spans="1:6" x14ac:dyDescent="0.25">
      <c r="A72" s="22" t="s">
        <v>746</v>
      </c>
      <c r="B72" s="22" t="s">
        <v>747</v>
      </c>
      <c r="C72" s="22">
        <v>36</v>
      </c>
      <c r="D72" s="22" t="s">
        <v>30</v>
      </c>
      <c r="E72" s="22">
        <v>1918.8</v>
      </c>
      <c r="F72" s="22">
        <f t="shared" si="0"/>
        <v>69076.800000000003</v>
      </c>
    </row>
    <row r="73" spans="1:6" ht="30" x14ac:dyDescent="0.25">
      <c r="A73" s="22" t="s">
        <v>748</v>
      </c>
      <c r="B73" s="22" t="s">
        <v>749</v>
      </c>
      <c r="C73" s="22">
        <v>4</v>
      </c>
      <c r="D73" s="22" t="s">
        <v>30</v>
      </c>
      <c r="E73" s="22">
        <v>885</v>
      </c>
      <c r="F73" s="22">
        <f t="shared" ref="F73:F130" si="1">C73*E73</f>
        <v>3540</v>
      </c>
    </row>
    <row r="74" spans="1:6" x14ac:dyDescent="0.25">
      <c r="A74" s="22" t="s">
        <v>750</v>
      </c>
      <c r="B74" s="22" t="s">
        <v>751</v>
      </c>
      <c r="C74" s="22">
        <v>2</v>
      </c>
      <c r="D74" s="22" t="s">
        <v>30</v>
      </c>
      <c r="E74" s="22">
        <v>2007</v>
      </c>
      <c r="F74" s="22">
        <f t="shared" si="1"/>
        <v>4014</v>
      </c>
    </row>
    <row r="75" spans="1:6" x14ac:dyDescent="0.25">
      <c r="A75" s="22" t="s">
        <v>752</v>
      </c>
      <c r="B75" s="22" t="s">
        <v>753</v>
      </c>
      <c r="C75" s="22">
        <v>6</v>
      </c>
      <c r="D75" s="22" t="s">
        <v>637</v>
      </c>
      <c r="E75" s="22">
        <v>1478</v>
      </c>
      <c r="F75" s="22">
        <f t="shared" si="1"/>
        <v>8868</v>
      </c>
    </row>
    <row r="76" spans="1:6" ht="30" x14ac:dyDescent="0.25">
      <c r="A76" s="22" t="s">
        <v>754</v>
      </c>
      <c r="B76" s="22" t="s">
        <v>755</v>
      </c>
      <c r="C76" s="22">
        <v>8</v>
      </c>
      <c r="D76" s="22" t="s">
        <v>30</v>
      </c>
      <c r="E76" s="22">
        <v>1207.5</v>
      </c>
      <c r="F76" s="22">
        <f t="shared" si="1"/>
        <v>9660</v>
      </c>
    </row>
    <row r="77" spans="1:6" ht="30" x14ac:dyDescent="0.25">
      <c r="A77" s="22" t="s">
        <v>756</v>
      </c>
      <c r="B77" s="22" t="s">
        <v>757</v>
      </c>
      <c r="C77" s="22">
        <v>70</v>
      </c>
      <c r="D77" s="22" t="s">
        <v>467</v>
      </c>
      <c r="E77" s="22">
        <v>1015.48</v>
      </c>
      <c r="F77" s="22">
        <f t="shared" si="1"/>
        <v>71083.600000000006</v>
      </c>
    </row>
    <row r="78" spans="1:6" x14ac:dyDescent="0.25">
      <c r="A78" s="22" t="s">
        <v>758</v>
      </c>
      <c r="B78" s="22" t="s">
        <v>759</v>
      </c>
      <c r="C78" s="22">
        <v>30</v>
      </c>
      <c r="D78" s="22" t="s">
        <v>30</v>
      </c>
      <c r="E78" s="22">
        <v>684</v>
      </c>
      <c r="F78" s="22">
        <f t="shared" si="1"/>
        <v>20520</v>
      </c>
    </row>
    <row r="79" spans="1:6" x14ac:dyDescent="0.25">
      <c r="A79" s="22" t="s">
        <v>760</v>
      </c>
      <c r="B79" s="22" t="s">
        <v>761</v>
      </c>
      <c r="C79" s="22">
        <v>8</v>
      </c>
      <c r="D79" s="22" t="s">
        <v>30</v>
      </c>
      <c r="E79" s="22">
        <v>841.8</v>
      </c>
      <c r="F79" s="22">
        <f t="shared" si="1"/>
        <v>6734.4</v>
      </c>
    </row>
    <row r="80" spans="1:6" x14ac:dyDescent="0.25">
      <c r="A80" s="22" t="s">
        <v>762</v>
      </c>
      <c r="B80" s="22" t="s">
        <v>763</v>
      </c>
      <c r="C80" s="22">
        <v>4</v>
      </c>
      <c r="D80" s="22" t="s">
        <v>637</v>
      </c>
      <c r="E80" s="22">
        <v>1517</v>
      </c>
      <c r="F80" s="22">
        <f t="shared" si="1"/>
        <v>6068</v>
      </c>
    </row>
    <row r="81" spans="1:6" x14ac:dyDescent="0.25">
      <c r="A81" s="22" t="s">
        <v>764</v>
      </c>
      <c r="B81" s="22" t="s">
        <v>765</v>
      </c>
      <c r="C81" s="22">
        <v>33</v>
      </c>
      <c r="D81" s="22" t="s">
        <v>637</v>
      </c>
      <c r="E81" s="22">
        <v>7500</v>
      </c>
      <c r="F81" s="22">
        <f t="shared" si="1"/>
        <v>247500</v>
      </c>
    </row>
    <row r="82" spans="1:6" x14ac:dyDescent="0.25">
      <c r="A82" s="22" t="s">
        <v>766</v>
      </c>
      <c r="B82" s="22" t="s">
        <v>767</v>
      </c>
      <c r="C82" s="22">
        <v>11</v>
      </c>
      <c r="D82" s="22" t="s">
        <v>30</v>
      </c>
      <c r="E82" s="22">
        <v>1952</v>
      </c>
      <c r="F82" s="22">
        <f t="shared" si="1"/>
        <v>21472</v>
      </c>
    </row>
    <row r="83" spans="1:6" x14ac:dyDescent="0.25">
      <c r="A83" s="22" t="s">
        <v>768</v>
      </c>
      <c r="B83" s="22" t="s">
        <v>769</v>
      </c>
      <c r="C83" s="22">
        <v>9</v>
      </c>
      <c r="D83" s="22" t="s">
        <v>30</v>
      </c>
      <c r="E83" s="22">
        <v>700</v>
      </c>
      <c r="F83" s="22">
        <f t="shared" si="1"/>
        <v>6300</v>
      </c>
    </row>
    <row r="84" spans="1:6" x14ac:dyDescent="0.25">
      <c r="A84" s="22" t="s">
        <v>770</v>
      </c>
      <c r="B84" s="22" t="s">
        <v>771</v>
      </c>
      <c r="C84" s="22">
        <v>45</v>
      </c>
      <c r="D84" s="22" t="s">
        <v>30</v>
      </c>
      <c r="E84" s="22">
        <v>2750</v>
      </c>
      <c r="F84" s="22">
        <f t="shared" si="1"/>
        <v>123750</v>
      </c>
    </row>
    <row r="85" spans="1:6" x14ac:dyDescent="0.25">
      <c r="A85" s="22" t="s">
        <v>772</v>
      </c>
      <c r="B85" s="22" t="s">
        <v>773</v>
      </c>
      <c r="C85" s="22">
        <v>6</v>
      </c>
      <c r="D85" s="22" t="s">
        <v>30</v>
      </c>
      <c r="E85" s="22">
        <v>4990.7</v>
      </c>
      <c r="F85" s="22">
        <f t="shared" si="1"/>
        <v>29944.199999999997</v>
      </c>
    </row>
    <row r="86" spans="1:6" ht="30" x14ac:dyDescent="0.25">
      <c r="A86" s="22" t="s">
        <v>774</v>
      </c>
      <c r="B86" s="22" t="s">
        <v>775</v>
      </c>
      <c r="C86" s="22">
        <v>71</v>
      </c>
      <c r="D86" s="22" t="s">
        <v>30</v>
      </c>
      <c r="E86" s="22">
        <v>815</v>
      </c>
      <c r="F86" s="22">
        <f t="shared" si="1"/>
        <v>57865</v>
      </c>
    </row>
    <row r="87" spans="1:6" ht="30" x14ac:dyDescent="0.25">
      <c r="A87" s="22" t="s">
        <v>776</v>
      </c>
      <c r="B87" s="22" t="s">
        <v>777</v>
      </c>
      <c r="C87" s="22">
        <v>69</v>
      </c>
      <c r="D87" s="22" t="s">
        <v>30</v>
      </c>
      <c r="E87" s="22">
        <v>2339.9899999999998</v>
      </c>
      <c r="F87" s="22">
        <f t="shared" si="1"/>
        <v>161459.31</v>
      </c>
    </row>
    <row r="88" spans="1:6" ht="30" x14ac:dyDescent="0.25">
      <c r="A88" s="22" t="s">
        <v>778</v>
      </c>
      <c r="B88" s="22" t="s">
        <v>779</v>
      </c>
      <c r="C88" s="22">
        <v>34</v>
      </c>
      <c r="D88" s="22" t="s">
        <v>30</v>
      </c>
      <c r="E88" s="22">
        <v>610</v>
      </c>
      <c r="F88" s="22">
        <f t="shared" si="1"/>
        <v>20740</v>
      </c>
    </row>
    <row r="89" spans="1:6" ht="30" x14ac:dyDescent="0.25">
      <c r="A89" s="22" t="s">
        <v>780</v>
      </c>
      <c r="B89" s="22" t="s">
        <v>781</v>
      </c>
      <c r="C89" s="22">
        <v>120</v>
      </c>
      <c r="D89" s="22" t="s">
        <v>30</v>
      </c>
      <c r="E89" s="22">
        <v>2990.7</v>
      </c>
      <c r="F89" s="22">
        <f t="shared" si="1"/>
        <v>358884</v>
      </c>
    </row>
    <row r="90" spans="1:6" x14ac:dyDescent="0.25">
      <c r="A90" s="22" t="s">
        <v>782</v>
      </c>
      <c r="B90" s="22" t="s">
        <v>783</v>
      </c>
      <c r="C90" s="22">
        <v>23</v>
      </c>
      <c r="D90" s="22" t="s">
        <v>30</v>
      </c>
      <c r="E90" s="22">
        <v>899.68</v>
      </c>
      <c r="F90" s="22">
        <f t="shared" si="1"/>
        <v>20692.64</v>
      </c>
    </row>
    <row r="91" spans="1:6" x14ac:dyDescent="0.25">
      <c r="A91" s="22" t="s">
        <v>784</v>
      </c>
      <c r="B91" s="22" t="s">
        <v>785</v>
      </c>
      <c r="C91" s="22">
        <v>1</v>
      </c>
      <c r="D91" s="22" t="s">
        <v>30</v>
      </c>
      <c r="E91" s="22">
        <v>1097.0999999999999</v>
      </c>
      <c r="F91" s="22">
        <f t="shared" si="1"/>
        <v>1097.0999999999999</v>
      </c>
    </row>
    <row r="92" spans="1:6" x14ac:dyDescent="0.25">
      <c r="A92" s="22" t="s">
        <v>786</v>
      </c>
      <c r="B92" s="22" t="s">
        <v>787</v>
      </c>
      <c r="C92" s="22">
        <v>1</v>
      </c>
      <c r="D92" s="22" t="s">
        <v>30</v>
      </c>
      <c r="E92" s="22">
        <v>525</v>
      </c>
      <c r="F92" s="22">
        <f t="shared" si="1"/>
        <v>525</v>
      </c>
    </row>
    <row r="93" spans="1:6" x14ac:dyDescent="0.25">
      <c r="A93" s="22" t="s">
        <v>788</v>
      </c>
      <c r="B93" s="22" t="s">
        <v>789</v>
      </c>
      <c r="C93" s="22">
        <v>1380</v>
      </c>
      <c r="D93" s="22" t="s">
        <v>30</v>
      </c>
      <c r="E93" s="22">
        <v>1</v>
      </c>
      <c r="F93" s="22">
        <f t="shared" si="1"/>
        <v>1380</v>
      </c>
    </row>
    <row r="94" spans="1:6" x14ac:dyDescent="0.25">
      <c r="A94" s="22" t="s">
        <v>790</v>
      </c>
      <c r="B94" s="22" t="s">
        <v>791</v>
      </c>
      <c r="C94" s="22">
        <v>6</v>
      </c>
      <c r="D94" s="22" t="s">
        <v>30</v>
      </c>
      <c r="E94" s="22">
        <v>370</v>
      </c>
      <c r="F94" s="22">
        <f t="shared" si="1"/>
        <v>2220</v>
      </c>
    </row>
    <row r="95" spans="1:6" x14ac:dyDescent="0.25">
      <c r="A95" s="22" t="s">
        <v>792</v>
      </c>
      <c r="B95" s="22" t="s">
        <v>793</v>
      </c>
      <c r="C95" s="22">
        <v>5</v>
      </c>
      <c r="D95" s="22" t="s">
        <v>30</v>
      </c>
      <c r="E95" s="22">
        <v>465</v>
      </c>
      <c r="F95" s="22">
        <f t="shared" si="1"/>
        <v>2325</v>
      </c>
    </row>
    <row r="96" spans="1:6" x14ac:dyDescent="0.25">
      <c r="A96" s="22" t="s">
        <v>794</v>
      </c>
      <c r="B96" s="22" t="s">
        <v>795</v>
      </c>
      <c r="C96" s="22">
        <v>1</v>
      </c>
      <c r="D96" s="22" t="s">
        <v>30</v>
      </c>
      <c r="E96" s="22">
        <v>615</v>
      </c>
      <c r="F96" s="22">
        <f t="shared" si="1"/>
        <v>615</v>
      </c>
    </row>
    <row r="97" spans="1:6" x14ac:dyDescent="0.25">
      <c r="A97" s="22" t="s">
        <v>796</v>
      </c>
      <c r="B97" s="22" t="s">
        <v>797</v>
      </c>
      <c r="C97" s="22">
        <v>14</v>
      </c>
      <c r="D97" s="22" t="s">
        <v>30</v>
      </c>
      <c r="E97" s="22">
        <v>1</v>
      </c>
      <c r="F97" s="22">
        <f t="shared" si="1"/>
        <v>14</v>
      </c>
    </row>
    <row r="98" spans="1:6" x14ac:dyDescent="0.25">
      <c r="A98" s="22" t="s">
        <v>798</v>
      </c>
      <c r="B98" s="22" t="s">
        <v>799</v>
      </c>
      <c r="C98" s="22">
        <v>5</v>
      </c>
      <c r="D98" s="22" t="s">
        <v>113</v>
      </c>
      <c r="E98" s="22">
        <v>525</v>
      </c>
      <c r="F98" s="22">
        <f t="shared" si="1"/>
        <v>2625</v>
      </c>
    </row>
    <row r="99" spans="1:6" x14ac:dyDescent="0.25">
      <c r="A99" s="22" t="s">
        <v>800</v>
      </c>
      <c r="B99" s="22" t="s">
        <v>801</v>
      </c>
      <c r="C99" s="22">
        <v>2</v>
      </c>
      <c r="D99" s="22" t="s">
        <v>30</v>
      </c>
      <c r="E99" s="22">
        <v>515</v>
      </c>
      <c r="F99" s="22">
        <f t="shared" si="1"/>
        <v>1030</v>
      </c>
    </row>
    <row r="100" spans="1:6" x14ac:dyDescent="0.25">
      <c r="A100" s="22" t="s">
        <v>802</v>
      </c>
      <c r="B100" s="22" t="s">
        <v>803</v>
      </c>
      <c r="C100" s="22">
        <v>1</v>
      </c>
      <c r="D100" s="22" t="s">
        <v>30</v>
      </c>
      <c r="E100" s="22">
        <v>1902</v>
      </c>
      <c r="F100" s="22">
        <f t="shared" si="1"/>
        <v>1902</v>
      </c>
    </row>
    <row r="101" spans="1:6" x14ac:dyDescent="0.25">
      <c r="A101" s="22" t="s">
        <v>804</v>
      </c>
      <c r="B101" s="22" t="s">
        <v>805</v>
      </c>
      <c r="C101" s="22">
        <v>21</v>
      </c>
      <c r="D101" s="22" t="s">
        <v>30</v>
      </c>
      <c r="E101" s="22">
        <v>720</v>
      </c>
      <c r="F101" s="22">
        <f t="shared" si="1"/>
        <v>15120</v>
      </c>
    </row>
    <row r="102" spans="1:6" ht="30" x14ac:dyDescent="0.25">
      <c r="A102" s="22" t="s">
        <v>806</v>
      </c>
      <c r="B102" s="22" t="s">
        <v>807</v>
      </c>
      <c r="C102" s="22">
        <v>3</v>
      </c>
      <c r="D102" s="22" t="s">
        <v>113</v>
      </c>
      <c r="E102" s="22">
        <v>1</v>
      </c>
      <c r="F102" s="22">
        <f t="shared" si="1"/>
        <v>3</v>
      </c>
    </row>
    <row r="103" spans="1:6" x14ac:dyDescent="0.25">
      <c r="A103" s="22" t="s">
        <v>808</v>
      </c>
      <c r="B103" s="22" t="s">
        <v>809</v>
      </c>
      <c r="C103" s="22">
        <v>5</v>
      </c>
      <c r="D103" s="22" t="s">
        <v>30</v>
      </c>
      <c r="E103" s="22">
        <v>498</v>
      </c>
      <c r="F103" s="22">
        <f t="shared" si="1"/>
        <v>2490</v>
      </c>
    </row>
    <row r="104" spans="1:6" x14ac:dyDescent="0.25">
      <c r="A104" s="22" t="s">
        <v>810</v>
      </c>
      <c r="B104" s="22" t="s">
        <v>811</v>
      </c>
      <c r="C104" s="22">
        <v>4</v>
      </c>
      <c r="D104" s="22" t="s">
        <v>30</v>
      </c>
      <c r="E104" s="22">
        <v>4741.1000000000004</v>
      </c>
      <c r="F104" s="22">
        <f t="shared" si="1"/>
        <v>18964.400000000001</v>
      </c>
    </row>
    <row r="105" spans="1:6" x14ac:dyDescent="0.25">
      <c r="A105" s="22" t="s">
        <v>812</v>
      </c>
      <c r="B105" s="22" t="s">
        <v>813</v>
      </c>
      <c r="C105" s="22">
        <v>3</v>
      </c>
      <c r="D105" s="22" t="s">
        <v>30</v>
      </c>
      <c r="E105" s="22">
        <v>76.099999999999994</v>
      </c>
      <c r="F105" s="22">
        <f t="shared" si="1"/>
        <v>228.29999999999998</v>
      </c>
    </row>
    <row r="106" spans="1:6" x14ac:dyDescent="0.25">
      <c r="A106" s="22" t="s">
        <v>814</v>
      </c>
      <c r="B106" s="22" t="s">
        <v>815</v>
      </c>
      <c r="C106" s="22">
        <v>3</v>
      </c>
      <c r="D106" s="22" t="s">
        <v>30</v>
      </c>
      <c r="E106" s="22">
        <v>729</v>
      </c>
      <c r="F106" s="22">
        <f t="shared" si="1"/>
        <v>2187</v>
      </c>
    </row>
    <row r="107" spans="1:6" x14ac:dyDescent="0.25">
      <c r="A107" s="22" t="s">
        <v>816</v>
      </c>
      <c r="B107" s="22" t="s">
        <v>817</v>
      </c>
      <c r="C107" s="22">
        <v>4.7</v>
      </c>
      <c r="D107" s="22" t="s">
        <v>288</v>
      </c>
      <c r="E107" s="22">
        <v>120</v>
      </c>
      <c r="F107" s="22">
        <f t="shared" si="1"/>
        <v>564</v>
      </c>
    </row>
    <row r="108" spans="1:6" x14ac:dyDescent="0.25">
      <c r="A108" s="22" t="s">
        <v>818</v>
      </c>
      <c r="B108" s="22" t="s">
        <v>819</v>
      </c>
      <c r="C108" s="22">
        <v>0.2</v>
      </c>
      <c r="D108" s="22" t="s">
        <v>30</v>
      </c>
      <c r="E108" s="22">
        <v>1370</v>
      </c>
      <c r="F108" s="22">
        <f t="shared" si="1"/>
        <v>274</v>
      </c>
    </row>
    <row r="109" spans="1:6" x14ac:dyDescent="0.25">
      <c r="A109" s="22" t="s">
        <v>820</v>
      </c>
      <c r="B109" s="22" t="s">
        <v>821</v>
      </c>
      <c r="C109" s="22">
        <v>1</v>
      </c>
      <c r="D109" s="22" t="s">
        <v>30</v>
      </c>
      <c r="E109" s="22">
        <v>2457</v>
      </c>
      <c r="F109" s="22">
        <f t="shared" si="1"/>
        <v>2457</v>
      </c>
    </row>
    <row r="110" spans="1:6" ht="30" x14ac:dyDescent="0.25">
      <c r="A110" s="22" t="s">
        <v>822</v>
      </c>
      <c r="B110" s="22" t="s">
        <v>823</v>
      </c>
      <c r="C110" s="22">
        <v>15</v>
      </c>
      <c r="D110" s="22" t="s">
        <v>30</v>
      </c>
      <c r="E110" s="22">
        <v>1570.15</v>
      </c>
      <c r="F110" s="22">
        <f t="shared" si="1"/>
        <v>23552.25</v>
      </c>
    </row>
    <row r="111" spans="1:6" x14ac:dyDescent="0.25">
      <c r="A111" s="22" t="s">
        <v>824</v>
      </c>
      <c r="B111" s="22" t="s">
        <v>825</v>
      </c>
      <c r="C111" s="22">
        <v>8</v>
      </c>
      <c r="D111" s="22" t="s">
        <v>30</v>
      </c>
      <c r="E111" s="22">
        <v>617</v>
      </c>
      <c r="F111" s="22">
        <f t="shared" si="1"/>
        <v>4936</v>
      </c>
    </row>
    <row r="112" spans="1:6" x14ac:dyDescent="0.25">
      <c r="A112" s="22" t="s">
        <v>826</v>
      </c>
      <c r="B112" s="22" t="s">
        <v>827</v>
      </c>
      <c r="C112" s="22">
        <v>12</v>
      </c>
      <c r="D112" s="22" t="s">
        <v>828</v>
      </c>
      <c r="E112" s="22">
        <v>1</v>
      </c>
      <c r="F112" s="22">
        <f t="shared" si="1"/>
        <v>12</v>
      </c>
    </row>
    <row r="113" spans="1:6" x14ac:dyDescent="0.25">
      <c r="A113" s="22" t="s">
        <v>829</v>
      </c>
      <c r="B113" s="22" t="s">
        <v>830</v>
      </c>
      <c r="C113" s="22">
        <v>1</v>
      </c>
      <c r="D113" s="22" t="s">
        <v>30</v>
      </c>
      <c r="E113" s="22">
        <v>730</v>
      </c>
      <c r="F113" s="22">
        <f t="shared" si="1"/>
        <v>730</v>
      </c>
    </row>
    <row r="114" spans="1:6" x14ac:dyDescent="0.25">
      <c r="A114" s="22" t="s">
        <v>831</v>
      </c>
      <c r="B114" s="22" t="s">
        <v>832</v>
      </c>
      <c r="C114" s="22">
        <v>9</v>
      </c>
      <c r="D114" s="22" t="s">
        <v>30</v>
      </c>
      <c r="E114" s="22">
        <v>380</v>
      </c>
      <c r="F114" s="22">
        <f t="shared" si="1"/>
        <v>3420</v>
      </c>
    </row>
    <row r="115" spans="1:6" ht="30" x14ac:dyDescent="0.25">
      <c r="A115" s="22" t="s">
        <v>833</v>
      </c>
      <c r="B115" s="22" t="s">
        <v>834</v>
      </c>
      <c r="C115" s="22">
        <v>450</v>
      </c>
      <c r="D115" s="22" t="s">
        <v>30</v>
      </c>
      <c r="E115" s="22">
        <v>112.01</v>
      </c>
      <c r="F115" s="22">
        <f t="shared" si="1"/>
        <v>50404.5</v>
      </c>
    </row>
    <row r="116" spans="1:6" x14ac:dyDescent="0.25">
      <c r="A116" s="22" t="s">
        <v>835</v>
      </c>
      <c r="B116" s="22" t="s">
        <v>836</v>
      </c>
      <c r="C116" s="22">
        <v>4</v>
      </c>
      <c r="D116" s="22" t="s">
        <v>30</v>
      </c>
      <c r="E116" s="22">
        <v>1804.5</v>
      </c>
      <c r="F116" s="22">
        <f t="shared" si="1"/>
        <v>7218</v>
      </c>
    </row>
    <row r="117" spans="1:6" x14ac:dyDescent="0.25">
      <c r="A117" s="22" t="s">
        <v>837</v>
      </c>
      <c r="B117" s="22" t="s">
        <v>838</v>
      </c>
      <c r="C117" s="22">
        <v>50</v>
      </c>
      <c r="D117" s="22" t="s">
        <v>30</v>
      </c>
      <c r="E117" s="22">
        <v>98</v>
      </c>
      <c r="F117" s="22">
        <f t="shared" si="1"/>
        <v>4900</v>
      </c>
    </row>
    <row r="118" spans="1:6" x14ac:dyDescent="0.25">
      <c r="A118" s="22" t="s">
        <v>839</v>
      </c>
      <c r="B118" s="22" t="s">
        <v>840</v>
      </c>
      <c r="C118" s="22">
        <v>46</v>
      </c>
      <c r="D118" s="22" t="s">
        <v>30</v>
      </c>
      <c r="E118" s="22">
        <v>570</v>
      </c>
      <c r="F118" s="22">
        <f t="shared" si="1"/>
        <v>26220</v>
      </c>
    </row>
    <row r="119" spans="1:6" x14ac:dyDescent="0.25">
      <c r="A119" s="22" t="s">
        <v>841</v>
      </c>
      <c r="B119" s="22" t="s">
        <v>842</v>
      </c>
      <c r="C119" s="22">
        <v>1</v>
      </c>
      <c r="D119" s="22" t="s">
        <v>637</v>
      </c>
      <c r="E119" s="22">
        <v>1</v>
      </c>
      <c r="F119" s="22">
        <f t="shared" si="1"/>
        <v>1</v>
      </c>
    </row>
    <row r="120" spans="1:6" x14ac:dyDescent="0.25">
      <c r="A120" s="22" t="s">
        <v>843</v>
      </c>
      <c r="B120" s="22" t="s">
        <v>844</v>
      </c>
      <c r="C120" s="22">
        <v>21</v>
      </c>
      <c r="D120" s="22" t="s">
        <v>30</v>
      </c>
      <c r="E120" s="22">
        <v>120.8</v>
      </c>
      <c r="F120" s="22">
        <f t="shared" si="1"/>
        <v>2536.7999999999997</v>
      </c>
    </row>
    <row r="121" spans="1:6" x14ac:dyDescent="0.25">
      <c r="A121" s="22" t="s">
        <v>845</v>
      </c>
      <c r="B121" s="22" t="s">
        <v>846</v>
      </c>
      <c r="C121" s="22">
        <v>32.6</v>
      </c>
      <c r="D121" s="22" t="s">
        <v>30</v>
      </c>
      <c r="E121" s="22">
        <v>784</v>
      </c>
      <c r="F121" s="22">
        <f t="shared" si="1"/>
        <v>25558.400000000001</v>
      </c>
    </row>
    <row r="122" spans="1:6" x14ac:dyDescent="0.25">
      <c r="A122" s="22" t="s">
        <v>847</v>
      </c>
      <c r="B122" s="22" t="s">
        <v>848</v>
      </c>
      <c r="C122" s="22">
        <v>1</v>
      </c>
      <c r="D122" s="22" t="s">
        <v>30</v>
      </c>
      <c r="E122" s="22">
        <v>2600</v>
      </c>
      <c r="F122" s="22">
        <f t="shared" si="1"/>
        <v>2600</v>
      </c>
    </row>
    <row r="123" spans="1:6" x14ac:dyDescent="0.25">
      <c r="A123" s="22" t="s">
        <v>849</v>
      </c>
      <c r="B123" s="22" t="s">
        <v>850</v>
      </c>
      <c r="C123" s="22">
        <v>3</v>
      </c>
      <c r="D123" s="22" t="s">
        <v>30</v>
      </c>
      <c r="E123" s="22">
        <v>910</v>
      </c>
      <c r="F123" s="22">
        <f t="shared" si="1"/>
        <v>2730</v>
      </c>
    </row>
    <row r="124" spans="1:6" x14ac:dyDescent="0.25">
      <c r="A124" s="22" t="s">
        <v>851</v>
      </c>
      <c r="B124" s="22" t="s">
        <v>852</v>
      </c>
      <c r="C124" s="22">
        <v>7</v>
      </c>
      <c r="D124" s="22" t="s">
        <v>30</v>
      </c>
      <c r="E124" s="22">
        <v>965</v>
      </c>
      <c r="F124" s="22">
        <f t="shared" si="1"/>
        <v>6755</v>
      </c>
    </row>
    <row r="125" spans="1:6" x14ac:dyDescent="0.25">
      <c r="A125" s="22" t="s">
        <v>853</v>
      </c>
      <c r="B125" s="22" t="s">
        <v>854</v>
      </c>
      <c r="C125" s="22">
        <v>1</v>
      </c>
      <c r="D125" s="22" t="s">
        <v>30</v>
      </c>
      <c r="E125" s="22">
        <v>5625</v>
      </c>
      <c r="F125" s="22">
        <f t="shared" si="1"/>
        <v>5625</v>
      </c>
    </row>
    <row r="126" spans="1:6" ht="30" x14ac:dyDescent="0.25">
      <c r="A126" s="22" t="s">
        <v>855</v>
      </c>
      <c r="B126" s="22" t="s">
        <v>856</v>
      </c>
      <c r="C126" s="22">
        <v>31</v>
      </c>
      <c r="D126" s="22" t="s">
        <v>857</v>
      </c>
      <c r="E126" s="22">
        <v>1</v>
      </c>
      <c r="F126" s="22">
        <f t="shared" si="1"/>
        <v>31</v>
      </c>
    </row>
    <row r="127" spans="1:6" x14ac:dyDescent="0.25">
      <c r="A127" s="22" t="s">
        <v>858</v>
      </c>
      <c r="B127" s="22" t="s">
        <v>859</v>
      </c>
      <c r="C127" s="22">
        <v>3</v>
      </c>
      <c r="D127" s="22" t="s">
        <v>30</v>
      </c>
      <c r="E127" s="22">
        <v>660</v>
      </c>
      <c r="F127" s="22">
        <f t="shared" si="1"/>
        <v>1980</v>
      </c>
    </row>
    <row r="128" spans="1:6" x14ac:dyDescent="0.25">
      <c r="A128" s="22" t="s">
        <v>860</v>
      </c>
      <c r="B128" s="22" t="s">
        <v>861</v>
      </c>
      <c r="C128" s="22">
        <v>3</v>
      </c>
      <c r="D128" s="22" t="s">
        <v>30</v>
      </c>
      <c r="E128" s="22">
        <v>103</v>
      </c>
      <c r="F128" s="22">
        <f t="shared" si="1"/>
        <v>309</v>
      </c>
    </row>
    <row r="129" spans="1:6" x14ac:dyDescent="0.25">
      <c r="A129" s="22" t="s">
        <v>862</v>
      </c>
      <c r="B129" s="22" t="s">
        <v>863</v>
      </c>
      <c r="C129" s="22">
        <v>3</v>
      </c>
      <c r="D129" s="22" t="s">
        <v>30</v>
      </c>
      <c r="E129" s="22">
        <v>120</v>
      </c>
      <c r="F129" s="22">
        <f t="shared" si="1"/>
        <v>360</v>
      </c>
    </row>
    <row r="130" spans="1:6" x14ac:dyDescent="0.25">
      <c r="A130" s="22" t="s">
        <v>864</v>
      </c>
      <c r="B130" s="22" t="s">
        <v>865</v>
      </c>
      <c r="C130" s="22">
        <v>20</v>
      </c>
      <c r="D130" s="22" t="s">
        <v>30</v>
      </c>
      <c r="E130" s="22">
        <v>1</v>
      </c>
      <c r="F130" s="22">
        <f t="shared" si="1"/>
        <v>20</v>
      </c>
    </row>
    <row r="131" spans="1:6" x14ac:dyDescent="0.25">
      <c r="F131" s="25">
        <f>SUM(F8:F130)</f>
        <v>8066339.5919999974</v>
      </c>
    </row>
    <row r="135" spans="1:6" ht="15" customHeight="1" x14ac:dyDescent="0.25">
      <c r="B135" s="17" t="s">
        <v>20</v>
      </c>
      <c r="C135" s="17"/>
      <c r="D135" s="17"/>
      <c r="E135" s="17"/>
      <c r="F135" s="17"/>
    </row>
    <row r="136" spans="1:6" ht="15" customHeight="1" x14ac:dyDescent="0.25">
      <c r="B136" s="17" t="s">
        <v>1</v>
      </c>
      <c r="C136" s="17"/>
      <c r="D136" s="17"/>
      <c r="E136" s="17"/>
      <c r="F136" s="17"/>
    </row>
    <row r="137" spans="1:6" ht="15" customHeight="1" x14ac:dyDescent="0.25">
      <c r="B137" s="17" t="s">
        <v>21</v>
      </c>
      <c r="C137" s="17"/>
      <c r="D137" s="17"/>
      <c r="E137" s="17"/>
      <c r="F137" s="17"/>
    </row>
    <row r="138" spans="1:6" ht="15.75" x14ac:dyDescent="0.25">
      <c r="C138" s="18"/>
    </row>
    <row r="139" spans="1:6" ht="15" customHeight="1" x14ac:dyDescent="0.25">
      <c r="A139" s="19" t="s">
        <v>1722</v>
      </c>
      <c r="B139" s="19"/>
      <c r="C139" s="19"/>
      <c r="D139" s="19"/>
      <c r="E139" s="19"/>
      <c r="F139" s="19"/>
    </row>
    <row r="140" spans="1:6" ht="30" x14ac:dyDescent="0.25">
      <c r="A140" s="30" t="s">
        <v>23</v>
      </c>
      <c r="B140" s="30" t="s">
        <v>24</v>
      </c>
      <c r="C140" s="31" t="s">
        <v>1544</v>
      </c>
      <c r="D140" s="30" t="s">
        <v>26</v>
      </c>
      <c r="E140" s="30" t="s">
        <v>27</v>
      </c>
      <c r="F140" s="30" t="s">
        <v>8</v>
      </c>
    </row>
    <row r="141" spans="1:6" ht="30" x14ac:dyDescent="0.25">
      <c r="A141" s="22" t="s">
        <v>1723</v>
      </c>
      <c r="B141" s="22" t="s">
        <v>1724</v>
      </c>
      <c r="C141" s="22">
        <v>125</v>
      </c>
      <c r="D141" s="22" t="s">
        <v>113</v>
      </c>
      <c r="E141" s="22">
        <v>250</v>
      </c>
      <c r="F141" s="22">
        <f t="shared" ref="F141:F204" si="2">C141*E141</f>
        <v>31250</v>
      </c>
    </row>
    <row r="142" spans="1:6" x14ac:dyDescent="0.25">
      <c r="A142" s="22" t="s">
        <v>1725</v>
      </c>
      <c r="B142" s="22" t="s">
        <v>1726</v>
      </c>
      <c r="C142" s="22">
        <v>50</v>
      </c>
      <c r="D142" s="22" t="s">
        <v>288</v>
      </c>
      <c r="E142" s="22">
        <v>560</v>
      </c>
      <c r="F142" s="22">
        <f t="shared" si="2"/>
        <v>28000</v>
      </c>
    </row>
    <row r="143" spans="1:6" ht="30" x14ac:dyDescent="0.25">
      <c r="A143" s="22" t="s">
        <v>1727</v>
      </c>
      <c r="B143" s="22" t="s">
        <v>1728</v>
      </c>
      <c r="C143" s="22">
        <v>50</v>
      </c>
      <c r="D143" s="22" t="s">
        <v>56</v>
      </c>
      <c r="E143" s="22">
        <v>416</v>
      </c>
      <c r="F143" s="22">
        <f t="shared" si="2"/>
        <v>20800</v>
      </c>
    </row>
    <row r="144" spans="1:6" x14ac:dyDescent="0.25">
      <c r="A144" s="22" t="s">
        <v>786</v>
      </c>
      <c r="B144" s="22" t="s">
        <v>787</v>
      </c>
      <c r="C144" s="22">
        <v>51</v>
      </c>
      <c r="D144" s="22" t="s">
        <v>30</v>
      </c>
      <c r="E144" s="22">
        <v>192</v>
      </c>
      <c r="F144" s="22">
        <f t="shared" si="2"/>
        <v>9792</v>
      </c>
    </row>
    <row r="145" spans="1:6" x14ac:dyDescent="0.25">
      <c r="A145" s="22" t="s">
        <v>1729</v>
      </c>
      <c r="B145" s="22" t="s">
        <v>1730</v>
      </c>
      <c r="C145" s="22">
        <v>50</v>
      </c>
      <c r="D145" s="22" t="s">
        <v>113</v>
      </c>
      <c r="E145" s="22">
        <v>60.8</v>
      </c>
      <c r="F145" s="22">
        <f t="shared" si="2"/>
        <v>3040</v>
      </c>
    </row>
    <row r="146" spans="1:6" x14ac:dyDescent="0.25">
      <c r="A146" s="22" t="s">
        <v>790</v>
      </c>
      <c r="B146" s="22" t="s">
        <v>791</v>
      </c>
      <c r="C146" s="22">
        <f>200+6</f>
        <v>206</v>
      </c>
      <c r="D146" s="22" t="s">
        <v>30</v>
      </c>
      <c r="E146" s="22">
        <v>48</v>
      </c>
      <c r="F146" s="22">
        <f t="shared" si="2"/>
        <v>9888</v>
      </c>
    </row>
    <row r="147" spans="1:6" x14ac:dyDescent="0.25">
      <c r="A147" s="22" t="s">
        <v>788</v>
      </c>
      <c r="B147" s="22" t="s">
        <v>789</v>
      </c>
      <c r="C147" s="22">
        <v>1380</v>
      </c>
      <c r="D147" s="22" t="s">
        <v>30</v>
      </c>
      <c r="E147" s="22">
        <v>1</v>
      </c>
      <c r="F147" s="22">
        <f t="shared" si="2"/>
        <v>1380</v>
      </c>
    </row>
    <row r="148" spans="1:6" x14ac:dyDescent="0.25">
      <c r="A148" s="22" t="s">
        <v>715</v>
      </c>
      <c r="B148" s="22" t="s">
        <v>1731</v>
      </c>
      <c r="C148" s="22">
        <v>100</v>
      </c>
      <c r="D148" s="22" t="s">
        <v>113</v>
      </c>
      <c r="E148" s="22">
        <v>465.3</v>
      </c>
      <c r="F148" s="22">
        <f t="shared" si="2"/>
        <v>46530</v>
      </c>
    </row>
    <row r="149" spans="1:6" x14ac:dyDescent="0.25">
      <c r="A149" s="22" t="s">
        <v>730</v>
      </c>
      <c r="B149" s="22" t="s">
        <v>731</v>
      </c>
      <c r="C149" s="22">
        <f>50+14</f>
        <v>64</v>
      </c>
      <c r="D149" s="22" t="s">
        <v>30</v>
      </c>
      <c r="E149" s="22">
        <v>510</v>
      </c>
      <c r="F149" s="22">
        <f t="shared" si="2"/>
        <v>32640</v>
      </c>
    </row>
    <row r="150" spans="1:6" x14ac:dyDescent="0.25">
      <c r="A150" s="22" t="s">
        <v>732</v>
      </c>
      <c r="B150" s="22" t="s">
        <v>733</v>
      </c>
      <c r="C150" s="22">
        <v>1100</v>
      </c>
      <c r="D150" s="22" t="s">
        <v>30</v>
      </c>
      <c r="E150" s="22">
        <v>1</v>
      </c>
      <c r="F150" s="22">
        <f t="shared" si="2"/>
        <v>1100</v>
      </c>
    </row>
    <row r="151" spans="1:6" x14ac:dyDescent="0.25">
      <c r="A151" s="22" t="s">
        <v>1732</v>
      </c>
      <c r="B151" s="22" t="s">
        <v>1733</v>
      </c>
      <c r="C151" s="22">
        <v>25</v>
      </c>
      <c r="D151" s="22" t="s">
        <v>288</v>
      </c>
      <c r="E151" s="22">
        <v>514</v>
      </c>
      <c r="F151" s="22">
        <f t="shared" si="2"/>
        <v>12850</v>
      </c>
    </row>
    <row r="152" spans="1:6" x14ac:dyDescent="0.25">
      <c r="A152" s="22" t="s">
        <v>752</v>
      </c>
      <c r="B152" s="22" t="s">
        <v>753</v>
      </c>
      <c r="C152" s="22">
        <f>100+6</f>
        <v>106</v>
      </c>
      <c r="D152" s="22" t="s">
        <v>637</v>
      </c>
      <c r="E152" s="22">
        <v>1470</v>
      </c>
      <c r="F152" s="22">
        <f t="shared" si="2"/>
        <v>155820</v>
      </c>
    </row>
    <row r="153" spans="1:6" x14ac:dyDescent="0.25">
      <c r="A153" s="22" t="s">
        <v>1734</v>
      </c>
      <c r="B153" s="22" t="s">
        <v>1735</v>
      </c>
      <c r="C153" s="22">
        <v>162</v>
      </c>
      <c r="D153" s="22" t="s">
        <v>30</v>
      </c>
      <c r="E153" s="22">
        <v>1720</v>
      </c>
      <c r="F153" s="22">
        <f t="shared" si="2"/>
        <v>278640</v>
      </c>
    </row>
    <row r="154" spans="1:6" x14ac:dyDescent="0.25">
      <c r="A154" s="22" t="s">
        <v>1736</v>
      </c>
      <c r="B154" s="22" t="s">
        <v>1737</v>
      </c>
      <c r="C154" s="22">
        <v>118</v>
      </c>
      <c r="D154" s="22" t="s">
        <v>637</v>
      </c>
      <c r="E154" s="22">
        <v>2200</v>
      </c>
      <c r="F154" s="22">
        <f t="shared" si="2"/>
        <v>259600</v>
      </c>
    </row>
    <row r="155" spans="1:6" x14ac:dyDescent="0.25">
      <c r="A155" s="22" t="s">
        <v>1738</v>
      </c>
      <c r="B155" s="22" t="s">
        <v>1739</v>
      </c>
      <c r="C155" s="22">
        <v>234</v>
      </c>
      <c r="D155" s="22" t="s">
        <v>30</v>
      </c>
      <c r="E155" s="22">
        <v>1706</v>
      </c>
      <c r="F155" s="22">
        <f t="shared" si="2"/>
        <v>399204</v>
      </c>
    </row>
    <row r="156" spans="1:6" x14ac:dyDescent="0.25">
      <c r="A156" s="22" t="s">
        <v>1740</v>
      </c>
      <c r="B156" s="22" t="s">
        <v>1741</v>
      </c>
      <c r="C156" s="22">
        <v>100</v>
      </c>
      <c r="D156" s="22" t="s">
        <v>113</v>
      </c>
      <c r="E156" s="22">
        <v>10</v>
      </c>
      <c r="F156" s="22">
        <f t="shared" si="2"/>
        <v>1000</v>
      </c>
    </row>
    <row r="157" spans="1:6" x14ac:dyDescent="0.25">
      <c r="A157" s="22" t="s">
        <v>1742</v>
      </c>
      <c r="B157" s="22" t="s">
        <v>1743</v>
      </c>
      <c r="C157" s="22">
        <v>500</v>
      </c>
      <c r="D157" s="22" t="s">
        <v>30</v>
      </c>
      <c r="E157" s="22">
        <v>82</v>
      </c>
      <c r="F157" s="22">
        <f t="shared" si="2"/>
        <v>41000</v>
      </c>
    </row>
    <row r="158" spans="1:6" x14ac:dyDescent="0.25">
      <c r="A158" s="22" t="s">
        <v>697</v>
      </c>
      <c r="B158" s="22" t="s">
        <v>698</v>
      </c>
      <c r="C158" s="22">
        <f>25+23</f>
        <v>48</v>
      </c>
      <c r="D158" s="22" t="s">
        <v>30</v>
      </c>
      <c r="E158" s="22">
        <v>960</v>
      </c>
      <c r="F158" s="22">
        <f t="shared" si="2"/>
        <v>46080</v>
      </c>
    </row>
    <row r="159" spans="1:6" x14ac:dyDescent="0.25">
      <c r="A159" s="22" t="s">
        <v>1744</v>
      </c>
      <c r="B159" s="22" t="s">
        <v>617</v>
      </c>
      <c r="C159" s="22">
        <v>33</v>
      </c>
      <c r="D159" s="22" t="s">
        <v>130</v>
      </c>
      <c r="E159" s="22">
        <v>496</v>
      </c>
      <c r="F159" s="22">
        <f t="shared" si="2"/>
        <v>16368</v>
      </c>
    </row>
    <row r="160" spans="1:6" x14ac:dyDescent="0.25">
      <c r="A160" s="22" t="s">
        <v>810</v>
      </c>
      <c r="B160" s="22" t="s">
        <v>811</v>
      </c>
      <c r="C160" s="22">
        <v>4</v>
      </c>
      <c r="D160" s="22" t="s">
        <v>30</v>
      </c>
      <c r="E160" s="22">
        <v>4741.1000000000004</v>
      </c>
      <c r="F160" s="22">
        <f t="shared" si="2"/>
        <v>18964.400000000001</v>
      </c>
    </row>
    <row r="161" spans="1:6" x14ac:dyDescent="0.25">
      <c r="A161" s="22" t="s">
        <v>853</v>
      </c>
      <c r="B161" s="22" t="s">
        <v>854</v>
      </c>
      <c r="C161" s="22">
        <v>1</v>
      </c>
      <c r="D161" s="22" t="s">
        <v>30</v>
      </c>
      <c r="E161" s="22">
        <v>5625</v>
      </c>
      <c r="F161" s="22">
        <f t="shared" si="2"/>
        <v>5625</v>
      </c>
    </row>
    <row r="162" spans="1:6" x14ac:dyDescent="0.25">
      <c r="A162" s="22" t="s">
        <v>824</v>
      </c>
      <c r="B162" s="22" t="s">
        <v>825</v>
      </c>
      <c r="C162" s="22">
        <v>258</v>
      </c>
      <c r="D162" s="22" t="s">
        <v>30</v>
      </c>
      <c r="E162" s="22">
        <v>73.599999999999994</v>
      </c>
      <c r="F162" s="22">
        <f t="shared" si="2"/>
        <v>18988.8</v>
      </c>
    </row>
    <row r="163" spans="1:6" x14ac:dyDescent="0.25">
      <c r="A163" s="22" t="s">
        <v>1745</v>
      </c>
      <c r="B163" s="22" t="s">
        <v>1746</v>
      </c>
      <c r="C163" s="22">
        <v>6</v>
      </c>
      <c r="D163" s="22" t="s">
        <v>30</v>
      </c>
      <c r="E163" s="22">
        <v>6680.0036</v>
      </c>
      <c r="F163" s="22">
        <f t="shared" si="2"/>
        <v>40080.0216</v>
      </c>
    </row>
    <row r="164" spans="1:6" x14ac:dyDescent="0.25">
      <c r="A164" s="22" t="s">
        <v>648</v>
      </c>
      <c r="B164" s="22" t="s">
        <v>649</v>
      </c>
      <c r="C164" s="22">
        <v>7</v>
      </c>
      <c r="D164" s="22" t="s">
        <v>30</v>
      </c>
      <c r="E164" s="22">
        <v>5855.9859999999999</v>
      </c>
      <c r="F164" s="22">
        <f t="shared" si="2"/>
        <v>40991.902000000002</v>
      </c>
    </row>
    <row r="165" spans="1:6" x14ac:dyDescent="0.25">
      <c r="A165" s="22" t="s">
        <v>695</v>
      </c>
      <c r="B165" s="22" t="s">
        <v>696</v>
      </c>
      <c r="C165" s="22">
        <v>20</v>
      </c>
      <c r="D165" s="22" t="s">
        <v>30</v>
      </c>
      <c r="E165" s="22">
        <v>690</v>
      </c>
      <c r="F165" s="22">
        <f t="shared" si="2"/>
        <v>13800</v>
      </c>
    </row>
    <row r="166" spans="1:6" ht="30" x14ac:dyDescent="0.25">
      <c r="A166" s="22" t="s">
        <v>683</v>
      </c>
      <c r="B166" s="22" t="s">
        <v>684</v>
      </c>
      <c r="C166" s="22">
        <f>134+16</f>
        <v>150</v>
      </c>
      <c r="D166" s="22" t="s">
        <v>30</v>
      </c>
      <c r="E166" s="22">
        <v>288</v>
      </c>
      <c r="F166" s="22">
        <f t="shared" si="2"/>
        <v>43200</v>
      </c>
    </row>
    <row r="167" spans="1:6" ht="30" x14ac:dyDescent="0.25">
      <c r="A167" s="22" t="s">
        <v>855</v>
      </c>
      <c r="B167" s="22" t="s">
        <v>856</v>
      </c>
      <c r="C167" s="22">
        <v>31</v>
      </c>
      <c r="D167" s="22" t="s">
        <v>30</v>
      </c>
      <c r="E167" s="22">
        <v>1</v>
      </c>
      <c r="F167" s="22">
        <f t="shared" si="2"/>
        <v>31</v>
      </c>
    </row>
    <row r="168" spans="1:6" ht="30" x14ac:dyDescent="0.25">
      <c r="A168" s="22" t="s">
        <v>1747</v>
      </c>
      <c r="B168" s="22" t="s">
        <v>1748</v>
      </c>
      <c r="C168" s="22">
        <v>100</v>
      </c>
      <c r="D168" s="22" t="s">
        <v>30</v>
      </c>
      <c r="E168" s="22">
        <v>1150</v>
      </c>
      <c r="F168" s="22">
        <f t="shared" si="2"/>
        <v>115000</v>
      </c>
    </row>
    <row r="169" spans="1:6" ht="30" x14ac:dyDescent="0.25">
      <c r="A169" s="22" t="s">
        <v>1749</v>
      </c>
      <c r="B169" s="22" t="s">
        <v>1750</v>
      </c>
      <c r="C169" s="22">
        <v>100</v>
      </c>
      <c r="D169" s="22" t="s">
        <v>30</v>
      </c>
      <c r="E169" s="22">
        <v>1900</v>
      </c>
      <c r="F169" s="22">
        <f t="shared" si="2"/>
        <v>190000</v>
      </c>
    </row>
    <row r="170" spans="1:6" x14ac:dyDescent="0.25">
      <c r="A170" s="22" t="s">
        <v>693</v>
      </c>
      <c r="B170" s="22" t="s">
        <v>694</v>
      </c>
      <c r="C170" s="22">
        <v>25</v>
      </c>
      <c r="D170" s="22" t="s">
        <v>30</v>
      </c>
      <c r="E170" s="22">
        <v>938</v>
      </c>
      <c r="F170" s="22">
        <f t="shared" si="2"/>
        <v>23450</v>
      </c>
    </row>
    <row r="171" spans="1:6" x14ac:dyDescent="0.25">
      <c r="A171" s="22" t="s">
        <v>1751</v>
      </c>
      <c r="B171" s="22" t="s">
        <v>1752</v>
      </c>
      <c r="C171" s="22">
        <v>100</v>
      </c>
      <c r="D171" s="22" t="s">
        <v>30</v>
      </c>
      <c r="E171" s="22">
        <v>128</v>
      </c>
      <c r="F171" s="22">
        <f t="shared" si="2"/>
        <v>12800</v>
      </c>
    </row>
    <row r="172" spans="1:6" x14ac:dyDescent="0.25">
      <c r="A172" s="22" t="s">
        <v>717</v>
      </c>
      <c r="B172" s="22" t="s">
        <v>718</v>
      </c>
      <c r="C172" s="22">
        <v>3</v>
      </c>
      <c r="D172" s="22" t="s">
        <v>30</v>
      </c>
      <c r="E172" s="22">
        <v>250</v>
      </c>
      <c r="F172" s="22">
        <f t="shared" si="2"/>
        <v>750</v>
      </c>
    </row>
    <row r="173" spans="1:6" x14ac:dyDescent="0.25">
      <c r="A173" s="22" t="s">
        <v>1753</v>
      </c>
      <c r="B173" s="22" t="s">
        <v>1754</v>
      </c>
      <c r="C173" s="22">
        <v>25</v>
      </c>
      <c r="D173" s="22" t="s">
        <v>30</v>
      </c>
      <c r="E173" s="22">
        <v>8000</v>
      </c>
      <c r="F173" s="22">
        <f t="shared" si="2"/>
        <v>200000</v>
      </c>
    </row>
    <row r="174" spans="1:6" x14ac:dyDescent="0.25">
      <c r="A174" s="22" t="s">
        <v>1755</v>
      </c>
      <c r="B174" s="22" t="s">
        <v>1756</v>
      </c>
      <c r="C174" s="22">
        <v>100</v>
      </c>
      <c r="D174" s="22" t="s">
        <v>30</v>
      </c>
      <c r="E174" s="22">
        <v>676</v>
      </c>
      <c r="F174" s="22">
        <f t="shared" si="2"/>
        <v>67600</v>
      </c>
    </row>
    <row r="175" spans="1:6" x14ac:dyDescent="0.25">
      <c r="A175" s="22" t="s">
        <v>633</v>
      </c>
      <c r="B175" s="22" t="s">
        <v>634</v>
      </c>
      <c r="C175" s="22">
        <v>300</v>
      </c>
      <c r="D175" s="22" t="s">
        <v>30</v>
      </c>
      <c r="E175" s="22">
        <v>300</v>
      </c>
      <c r="F175" s="22">
        <f t="shared" si="2"/>
        <v>90000</v>
      </c>
    </row>
    <row r="176" spans="1:6" x14ac:dyDescent="0.25">
      <c r="A176" s="22" t="s">
        <v>631</v>
      </c>
      <c r="B176" s="22" t="s">
        <v>632</v>
      </c>
      <c r="C176" s="22">
        <v>300</v>
      </c>
      <c r="D176" s="22" t="s">
        <v>30</v>
      </c>
      <c r="E176" s="22">
        <v>3.76</v>
      </c>
      <c r="F176" s="22">
        <f t="shared" si="2"/>
        <v>1128</v>
      </c>
    </row>
    <row r="177" spans="1:6" ht="45" x14ac:dyDescent="0.25">
      <c r="A177" s="22" t="s">
        <v>1757</v>
      </c>
      <c r="B177" s="22" t="s">
        <v>1758</v>
      </c>
      <c r="C177" s="22">
        <v>150</v>
      </c>
      <c r="D177" s="22" t="s">
        <v>30</v>
      </c>
      <c r="E177" s="22">
        <v>250</v>
      </c>
      <c r="F177" s="22">
        <f t="shared" si="2"/>
        <v>37500</v>
      </c>
    </row>
    <row r="178" spans="1:6" x14ac:dyDescent="0.25">
      <c r="A178" s="22" t="s">
        <v>841</v>
      </c>
      <c r="B178" s="22" t="s">
        <v>842</v>
      </c>
      <c r="C178" s="22">
        <v>31</v>
      </c>
      <c r="D178" s="22" t="s">
        <v>637</v>
      </c>
      <c r="E178" s="22">
        <v>1470</v>
      </c>
      <c r="F178" s="22">
        <f t="shared" si="2"/>
        <v>45570</v>
      </c>
    </row>
    <row r="179" spans="1:6" ht="30" x14ac:dyDescent="0.25">
      <c r="A179" s="22" t="s">
        <v>822</v>
      </c>
      <c r="B179" s="22" t="s">
        <v>823</v>
      </c>
      <c r="C179" s="22">
        <v>15</v>
      </c>
      <c r="D179" s="22" t="s">
        <v>30</v>
      </c>
      <c r="E179" s="22">
        <v>1570.15</v>
      </c>
      <c r="F179" s="22">
        <f t="shared" si="2"/>
        <v>23552.25</v>
      </c>
    </row>
    <row r="180" spans="1:6" ht="30" x14ac:dyDescent="0.25">
      <c r="A180" s="22" t="s">
        <v>736</v>
      </c>
      <c r="B180" s="22" t="s">
        <v>737</v>
      </c>
      <c r="C180" s="22">
        <f>150+320</f>
        <v>470</v>
      </c>
      <c r="D180" s="22" t="s">
        <v>30</v>
      </c>
      <c r="E180" s="22">
        <v>912</v>
      </c>
      <c r="F180" s="22">
        <f t="shared" si="2"/>
        <v>428640</v>
      </c>
    </row>
    <row r="181" spans="1:6" x14ac:dyDescent="0.25">
      <c r="A181" s="22" t="s">
        <v>1759</v>
      </c>
      <c r="B181" s="22" t="s">
        <v>1760</v>
      </c>
      <c r="C181" s="22">
        <v>250</v>
      </c>
      <c r="D181" s="22" t="s">
        <v>30</v>
      </c>
      <c r="E181" s="22">
        <v>265.39999999999998</v>
      </c>
      <c r="F181" s="22">
        <f t="shared" si="2"/>
        <v>66350</v>
      </c>
    </row>
    <row r="182" spans="1:6" x14ac:dyDescent="0.25">
      <c r="A182" s="22" t="s">
        <v>1761</v>
      </c>
      <c r="B182" s="22" t="s">
        <v>1762</v>
      </c>
      <c r="C182" s="22">
        <v>150</v>
      </c>
      <c r="D182" s="22" t="s">
        <v>30</v>
      </c>
      <c r="E182" s="22">
        <v>376</v>
      </c>
      <c r="F182" s="22">
        <f t="shared" si="2"/>
        <v>56400</v>
      </c>
    </row>
    <row r="183" spans="1:6" x14ac:dyDescent="0.25">
      <c r="A183" s="22" t="s">
        <v>614</v>
      </c>
      <c r="B183" s="22" t="s">
        <v>615</v>
      </c>
      <c r="C183" s="22">
        <v>7</v>
      </c>
      <c r="D183" s="22" t="s">
        <v>30</v>
      </c>
      <c r="E183" s="22">
        <v>1196</v>
      </c>
      <c r="F183" s="22">
        <f t="shared" si="2"/>
        <v>8372</v>
      </c>
    </row>
    <row r="184" spans="1:6" x14ac:dyDescent="0.25">
      <c r="A184" s="22" t="s">
        <v>691</v>
      </c>
      <c r="B184" s="22" t="s">
        <v>692</v>
      </c>
      <c r="C184" s="22">
        <v>24</v>
      </c>
      <c r="D184" s="22" t="s">
        <v>30</v>
      </c>
      <c r="E184" s="22">
        <v>1</v>
      </c>
      <c r="F184" s="22">
        <f t="shared" si="2"/>
        <v>24</v>
      </c>
    </row>
    <row r="185" spans="1:6" x14ac:dyDescent="0.25">
      <c r="A185" s="22" t="s">
        <v>1763</v>
      </c>
      <c r="B185" s="22" t="s">
        <v>1764</v>
      </c>
      <c r="C185" s="22">
        <v>39</v>
      </c>
      <c r="D185" s="22" t="s">
        <v>30</v>
      </c>
      <c r="E185" s="22">
        <v>224</v>
      </c>
      <c r="F185" s="22">
        <f t="shared" si="2"/>
        <v>8736</v>
      </c>
    </row>
    <row r="186" spans="1:6" x14ac:dyDescent="0.25">
      <c r="A186" s="22" t="s">
        <v>812</v>
      </c>
      <c r="B186" s="22" t="s">
        <v>813</v>
      </c>
      <c r="C186" s="22">
        <v>141</v>
      </c>
      <c r="D186" s="22" t="s">
        <v>30</v>
      </c>
      <c r="E186" s="22">
        <v>60.8</v>
      </c>
      <c r="F186" s="22">
        <f t="shared" si="2"/>
        <v>8572.7999999999993</v>
      </c>
    </row>
    <row r="187" spans="1:6" x14ac:dyDescent="0.25">
      <c r="A187" s="22" t="s">
        <v>689</v>
      </c>
      <c r="B187" s="22" t="s">
        <v>690</v>
      </c>
      <c r="C187" s="22">
        <v>24</v>
      </c>
      <c r="D187" s="22" t="s">
        <v>30</v>
      </c>
      <c r="E187" s="22">
        <v>1</v>
      </c>
      <c r="F187" s="22">
        <f t="shared" si="2"/>
        <v>24</v>
      </c>
    </row>
    <row r="188" spans="1:6" x14ac:dyDescent="0.25">
      <c r="A188" s="22" t="s">
        <v>1765</v>
      </c>
      <c r="B188" s="22" t="s">
        <v>1766</v>
      </c>
      <c r="C188" s="22">
        <v>25</v>
      </c>
      <c r="D188" s="22" t="s">
        <v>1767</v>
      </c>
      <c r="E188" s="22">
        <v>705</v>
      </c>
      <c r="F188" s="22">
        <f t="shared" si="2"/>
        <v>17625</v>
      </c>
    </row>
    <row r="189" spans="1:6" x14ac:dyDescent="0.25">
      <c r="A189" s="22" t="s">
        <v>685</v>
      </c>
      <c r="B189" s="22" t="s">
        <v>686</v>
      </c>
      <c r="C189" s="22">
        <v>19</v>
      </c>
      <c r="D189" s="22" t="s">
        <v>30</v>
      </c>
      <c r="E189" s="22">
        <v>1</v>
      </c>
      <c r="F189" s="22">
        <f t="shared" si="2"/>
        <v>19</v>
      </c>
    </row>
    <row r="190" spans="1:6" ht="30" x14ac:dyDescent="0.25">
      <c r="A190" s="22" t="s">
        <v>1768</v>
      </c>
      <c r="B190" s="22" t="s">
        <v>1769</v>
      </c>
      <c r="C190" s="22">
        <v>100</v>
      </c>
      <c r="D190" s="22" t="s">
        <v>30</v>
      </c>
      <c r="E190" s="22">
        <v>470</v>
      </c>
      <c r="F190" s="22">
        <f t="shared" si="2"/>
        <v>47000</v>
      </c>
    </row>
    <row r="191" spans="1:6" ht="30" x14ac:dyDescent="0.25">
      <c r="A191" s="22" t="s">
        <v>756</v>
      </c>
      <c r="B191" s="22" t="s">
        <v>757</v>
      </c>
      <c r="C191" s="22">
        <v>70</v>
      </c>
      <c r="D191" s="22" t="s">
        <v>467</v>
      </c>
      <c r="E191" s="22">
        <v>1015.48</v>
      </c>
      <c r="F191" s="22">
        <f t="shared" si="2"/>
        <v>71083.600000000006</v>
      </c>
    </row>
    <row r="192" spans="1:6" ht="30" x14ac:dyDescent="0.25">
      <c r="A192" s="22" t="s">
        <v>1770</v>
      </c>
      <c r="B192" s="22" t="s">
        <v>1771</v>
      </c>
      <c r="C192" s="22">
        <v>50</v>
      </c>
      <c r="D192" s="22" t="s">
        <v>30</v>
      </c>
      <c r="E192" s="22">
        <v>502</v>
      </c>
      <c r="F192" s="22">
        <f t="shared" si="2"/>
        <v>25100</v>
      </c>
    </row>
    <row r="193" spans="1:6" ht="30" x14ac:dyDescent="0.25">
      <c r="A193" s="22" t="s">
        <v>754</v>
      </c>
      <c r="B193" s="22" t="s">
        <v>755</v>
      </c>
      <c r="C193" s="22">
        <v>158</v>
      </c>
      <c r="D193" s="22" t="s">
        <v>30</v>
      </c>
      <c r="E193" s="22">
        <v>1010</v>
      </c>
      <c r="F193" s="22">
        <f t="shared" si="2"/>
        <v>159580</v>
      </c>
    </row>
    <row r="194" spans="1:6" x14ac:dyDescent="0.25">
      <c r="A194" s="22" t="s">
        <v>782</v>
      </c>
      <c r="B194" s="22" t="s">
        <v>783</v>
      </c>
      <c r="C194" s="22">
        <f>138+1</f>
        <v>139</v>
      </c>
      <c r="D194" s="22" t="s">
        <v>30</v>
      </c>
      <c r="E194" s="22">
        <v>434</v>
      </c>
      <c r="F194" s="22">
        <f t="shared" si="2"/>
        <v>60326</v>
      </c>
    </row>
    <row r="195" spans="1:6" x14ac:dyDescent="0.25">
      <c r="A195" s="22" t="s">
        <v>1772</v>
      </c>
      <c r="B195" s="22" t="s">
        <v>1773</v>
      </c>
      <c r="C195" s="22">
        <v>75</v>
      </c>
      <c r="D195" s="22" t="s">
        <v>30</v>
      </c>
      <c r="E195" s="22">
        <v>136</v>
      </c>
      <c r="F195" s="22">
        <f t="shared" si="2"/>
        <v>10200</v>
      </c>
    </row>
    <row r="196" spans="1:6" x14ac:dyDescent="0.25">
      <c r="A196" s="22" t="s">
        <v>1774</v>
      </c>
      <c r="B196" s="22" t="s">
        <v>1775</v>
      </c>
      <c r="C196" s="22">
        <v>75</v>
      </c>
      <c r="D196" s="22" t="s">
        <v>30</v>
      </c>
      <c r="E196" s="22">
        <v>64</v>
      </c>
      <c r="F196" s="22">
        <f t="shared" si="2"/>
        <v>4800</v>
      </c>
    </row>
    <row r="197" spans="1:6" x14ac:dyDescent="0.25">
      <c r="A197" s="22" t="s">
        <v>707</v>
      </c>
      <c r="B197" s="22" t="s">
        <v>708</v>
      </c>
      <c r="C197" s="22">
        <f>63+1</f>
        <v>64</v>
      </c>
      <c r="D197" s="22" t="s">
        <v>30</v>
      </c>
      <c r="E197" s="22">
        <v>59</v>
      </c>
      <c r="F197" s="22">
        <f t="shared" si="2"/>
        <v>3776</v>
      </c>
    </row>
    <row r="198" spans="1:6" x14ac:dyDescent="0.25">
      <c r="A198" s="22" t="s">
        <v>772</v>
      </c>
      <c r="B198" s="22" t="s">
        <v>773</v>
      </c>
      <c r="C198" s="22">
        <v>6</v>
      </c>
      <c r="D198" s="22" t="s">
        <v>30</v>
      </c>
      <c r="E198" s="22">
        <v>4990.7</v>
      </c>
      <c r="F198" s="22">
        <f t="shared" si="2"/>
        <v>29944.199999999997</v>
      </c>
    </row>
    <row r="199" spans="1:6" x14ac:dyDescent="0.25">
      <c r="A199" s="22" t="s">
        <v>770</v>
      </c>
      <c r="B199" s="22" t="s">
        <v>771</v>
      </c>
      <c r="C199" s="22">
        <f>325+45</f>
        <v>370</v>
      </c>
      <c r="D199" s="22" t="s">
        <v>30</v>
      </c>
      <c r="E199" s="22">
        <v>2010</v>
      </c>
      <c r="F199" s="22">
        <f t="shared" si="2"/>
        <v>743700</v>
      </c>
    </row>
    <row r="200" spans="1:6" x14ac:dyDescent="0.25">
      <c r="A200" s="22" t="s">
        <v>1776</v>
      </c>
      <c r="B200" s="22" t="s">
        <v>1777</v>
      </c>
      <c r="C200" s="22">
        <v>50</v>
      </c>
      <c r="D200" s="22" t="s">
        <v>30</v>
      </c>
      <c r="E200" s="22">
        <v>230</v>
      </c>
      <c r="F200" s="22">
        <f t="shared" si="2"/>
        <v>11500</v>
      </c>
    </row>
    <row r="201" spans="1:6" x14ac:dyDescent="0.25">
      <c r="A201" s="22" t="s">
        <v>843</v>
      </c>
      <c r="B201" s="22" t="s">
        <v>844</v>
      </c>
      <c r="C201" s="22">
        <v>143</v>
      </c>
      <c r="D201" s="22" t="s">
        <v>30</v>
      </c>
      <c r="E201" s="22">
        <v>120</v>
      </c>
      <c r="F201" s="22">
        <f t="shared" si="2"/>
        <v>17160</v>
      </c>
    </row>
    <row r="202" spans="1:6" x14ac:dyDescent="0.25">
      <c r="A202" s="22" t="s">
        <v>1778</v>
      </c>
      <c r="B202" s="22" t="s">
        <v>1779</v>
      </c>
      <c r="C202" s="22">
        <v>75</v>
      </c>
      <c r="D202" s="22" t="s">
        <v>30</v>
      </c>
      <c r="E202" s="22">
        <v>90</v>
      </c>
      <c r="F202" s="22">
        <f t="shared" si="2"/>
        <v>6750</v>
      </c>
    </row>
    <row r="203" spans="1:6" x14ac:dyDescent="0.25">
      <c r="A203" s="22" t="s">
        <v>1780</v>
      </c>
      <c r="B203" s="22" t="s">
        <v>1781</v>
      </c>
      <c r="C203" s="22">
        <v>40</v>
      </c>
      <c r="D203" s="22" t="s">
        <v>30</v>
      </c>
      <c r="E203" s="22">
        <v>90</v>
      </c>
      <c r="F203" s="22">
        <f t="shared" si="2"/>
        <v>3600</v>
      </c>
    </row>
    <row r="204" spans="1:6" x14ac:dyDescent="0.25">
      <c r="A204" s="22" t="s">
        <v>1782</v>
      </c>
      <c r="B204" s="22" t="s">
        <v>1783</v>
      </c>
      <c r="C204" s="22">
        <v>228</v>
      </c>
      <c r="D204" s="22" t="s">
        <v>30</v>
      </c>
      <c r="E204" s="22">
        <v>63.92</v>
      </c>
      <c r="F204" s="22">
        <f t="shared" si="2"/>
        <v>14573.76</v>
      </c>
    </row>
    <row r="205" spans="1:6" x14ac:dyDescent="0.25">
      <c r="A205" s="22" t="s">
        <v>672</v>
      </c>
      <c r="B205" s="22" t="s">
        <v>673</v>
      </c>
      <c r="C205" s="22">
        <v>1</v>
      </c>
      <c r="D205" s="22" t="s">
        <v>674</v>
      </c>
      <c r="E205" s="22">
        <v>402.8</v>
      </c>
      <c r="F205" s="22">
        <f t="shared" ref="F205:F268" si="3">C205*E205</f>
        <v>402.8</v>
      </c>
    </row>
    <row r="206" spans="1:6" x14ac:dyDescent="0.25">
      <c r="A206" s="22" t="s">
        <v>798</v>
      </c>
      <c r="B206" s="22" t="s">
        <v>799</v>
      </c>
      <c r="C206" s="22">
        <v>5</v>
      </c>
      <c r="D206" s="22" t="s">
        <v>113</v>
      </c>
      <c r="E206" s="22">
        <v>525</v>
      </c>
      <c r="F206" s="22">
        <f t="shared" si="3"/>
        <v>2625</v>
      </c>
    </row>
    <row r="207" spans="1:6" x14ac:dyDescent="0.25">
      <c r="A207" s="22" t="s">
        <v>796</v>
      </c>
      <c r="B207" s="22" t="s">
        <v>797</v>
      </c>
      <c r="C207" s="22">
        <v>14</v>
      </c>
      <c r="D207" s="22" t="s">
        <v>30</v>
      </c>
      <c r="E207" s="22">
        <v>1</v>
      </c>
      <c r="F207" s="22">
        <f t="shared" si="3"/>
        <v>14</v>
      </c>
    </row>
    <row r="208" spans="1:6" x14ac:dyDescent="0.25">
      <c r="A208" s="22" t="s">
        <v>675</v>
      </c>
      <c r="B208" s="22" t="s">
        <v>676</v>
      </c>
      <c r="C208" s="22">
        <v>15</v>
      </c>
      <c r="D208" s="22" t="s">
        <v>30</v>
      </c>
      <c r="E208" s="22">
        <v>1</v>
      </c>
      <c r="F208" s="22">
        <f t="shared" si="3"/>
        <v>15</v>
      </c>
    </row>
    <row r="209" spans="1:6" x14ac:dyDescent="0.25">
      <c r="A209" s="22" t="s">
        <v>794</v>
      </c>
      <c r="B209" s="22" t="s">
        <v>795</v>
      </c>
      <c r="C209" s="22">
        <v>1</v>
      </c>
      <c r="D209" s="22" t="s">
        <v>30</v>
      </c>
      <c r="E209" s="22">
        <v>615</v>
      </c>
      <c r="F209" s="22">
        <f t="shared" si="3"/>
        <v>615</v>
      </c>
    </row>
    <row r="210" spans="1:6" x14ac:dyDescent="0.25">
      <c r="A210" s="22" t="s">
        <v>814</v>
      </c>
      <c r="B210" s="22" t="s">
        <v>815</v>
      </c>
      <c r="C210" s="22">
        <f>152+3</f>
        <v>155</v>
      </c>
      <c r="D210" s="22" t="s">
        <v>30</v>
      </c>
      <c r="E210" s="22">
        <v>140</v>
      </c>
      <c r="F210" s="22">
        <f t="shared" si="3"/>
        <v>21700</v>
      </c>
    </row>
    <row r="211" spans="1:6" x14ac:dyDescent="0.25">
      <c r="A211" s="22" t="s">
        <v>1784</v>
      </c>
      <c r="B211" s="22" t="s">
        <v>1785</v>
      </c>
      <c r="C211" s="22">
        <f>175+171</f>
        <v>346</v>
      </c>
      <c r="D211" s="22" t="s">
        <v>30</v>
      </c>
      <c r="E211" s="22">
        <v>43.2</v>
      </c>
      <c r="F211" s="22">
        <f t="shared" si="3"/>
        <v>14947.2</v>
      </c>
    </row>
    <row r="212" spans="1:6" x14ac:dyDescent="0.25">
      <c r="A212" s="22" t="s">
        <v>816</v>
      </c>
      <c r="B212" s="22" t="s">
        <v>817</v>
      </c>
      <c r="C212" s="22">
        <v>4.7</v>
      </c>
      <c r="D212" s="22" t="s">
        <v>288</v>
      </c>
      <c r="E212" s="22">
        <v>220</v>
      </c>
      <c r="F212" s="22">
        <f t="shared" si="3"/>
        <v>1034</v>
      </c>
    </row>
    <row r="213" spans="1:6" x14ac:dyDescent="0.25">
      <c r="A213" s="22" t="s">
        <v>1786</v>
      </c>
      <c r="B213" s="22" t="s">
        <v>1787</v>
      </c>
      <c r="C213" s="22">
        <v>14</v>
      </c>
      <c r="D213" s="22" t="s">
        <v>30</v>
      </c>
      <c r="E213" s="22">
        <v>250.7</v>
      </c>
      <c r="F213" s="22">
        <f t="shared" si="3"/>
        <v>3509.7999999999997</v>
      </c>
    </row>
    <row r="214" spans="1:6" x14ac:dyDescent="0.25">
      <c r="A214" s="22" t="s">
        <v>658</v>
      </c>
      <c r="B214" s="22" t="s">
        <v>659</v>
      </c>
      <c r="C214" s="22">
        <v>20</v>
      </c>
      <c r="D214" s="22" t="s">
        <v>30</v>
      </c>
      <c r="E214" s="22">
        <v>444.9</v>
      </c>
      <c r="F214" s="22">
        <f t="shared" si="3"/>
        <v>8898</v>
      </c>
    </row>
    <row r="215" spans="1:6" x14ac:dyDescent="0.25">
      <c r="A215" s="22" t="s">
        <v>750</v>
      </c>
      <c r="B215" s="22" t="s">
        <v>751</v>
      </c>
      <c r="C215" s="22">
        <v>2</v>
      </c>
      <c r="D215" s="22" t="s">
        <v>30</v>
      </c>
      <c r="E215" s="22">
        <v>2007</v>
      </c>
      <c r="F215" s="22">
        <f t="shared" si="3"/>
        <v>4014</v>
      </c>
    </row>
    <row r="216" spans="1:6" x14ac:dyDescent="0.25">
      <c r="A216" s="22" t="s">
        <v>713</v>
      </c>
      <c r="B216" s="22" t="s">
        <v>714</v>
      </c>
      <c r="C216" s="22">
        <v>1</v>
      </c>
      <c r="D216" s="22" t="s">
        <v>30</v>
      </c>
      <c r="E216" s="22">
        <v>3300</v>
      </c>
      <c r="F216" s="22">
        <f t="shared" si="3"/>
        <v>3300</v>
      </c>
    </row>
    <row r="217" spans="1:6" x14ac:dyDescent="0.25">
      <c r="A217" s="22" t="s">
        <v>1788</v>
      </c>
      <c r="B217" s="22" t="s">
        <v>1789</v>
      </c>
      <c r="C217" s="22">
        <v>9</v>
      </c>
      <c r="D217" s="22" t="s">
        <v>30</v>
      </c>
      <c r="E217" s="22">
        <v>1416</v>
      </c>
      <c r="F217" s="22">
        <f t="shared" si="3"/>
        <v>12744</v>
      </c>
    </row>
    <row r="218" spans="1:6" x14ac:dyDescent="0.25">
      <c r="A218" s="22" t="s">
        <v>623</v>
      </c>
      <c r="B218" s="22" t="s">
        <v>624</v>
      </c>
      <c r="C218" s="22">
        <v>300</v>
      </c>
      <c r="D218" s="22" t="s">
        <v>30</v>
      </c>
      <c r="E218" s="22">
        <v>35.045999999999999</v>
      </c>
      <c r="F218" s="22">
        <f t="shared" si="3"/>
        <v>10513.8</v>
      </c>
    </row>
    <row r="219" spans="1:6" ht="30" x14ac:dyDescent="0.25">
      <c r="A219" s="22" t="s">
        <v>1790</v>
      </c>
      <c r="B219" s="22" t="s">
        <v>1791</v>
      </c>
      <c r="C219" s="22">
        <v>20</v>
      </c>
      <c r="D219" s="22" t="s">
        <v>288</v>
      </c>
      <c r="E219" s="22">
        <v>828</v>
      </c>
      <c r="F219" s="22">
        <f t="shared" si="3"/>
        <v>16560</v>
      </c>
    </row>
    <row r="220" spans="1:6" x14ac:dyDescent="0.25">
      <c r="A220" s="22" t="s">
        <v>1792</v>
      </c>
      <c r="B220" s="22" t="s">
        <v>1793</v>
      </c>
      <c r="C220" s="22">
        <v>100</v>
      </c>
      <c r="D220" s="22" t="s">
        <v>30</v>
      </c>
      <c r="E220" s="22">
        <v>2254</v>
      </c>
      <c r="F220" s="22">
        <f t="shared" si="3"/>
        <v>225400</v>
      </c>
    </row>
    <row r="221" spans="1:6" x14ac:dyDescent="0.25">
      <c r="A221" s="22" t="s">
        <v>1794</v>
      </c>
      <c r="B221" s="22" t="s">
        <v>1795</v>
      </c>
      <c r="C221" s="22">
        <v>50</v>
      </c>
      <c r="D221" s="22" t="s">
        <v>113</v>
      </c>
      <c r="E221" s="22">
        <v>905</v>
      </c>
      <c r="F221" s="22">
        <f t="shared" si="3"/>
        <v>45250</v>
      </c>
    </row>
    <row r="222" spans="1:6" x14ac:dyDescent="0.25">
      <c r="A222" s="22" t="s">
        <v>758</v>
      </c>
      <c r="B222" s="22" t="s">
        <v>759</v>
      </c>
      <c r="C222" s="22">
        <v>30</v>
      </c>
      <c r="D222" s="22" t="s">
        <v>30</v>
      </c>
      <c r="E222" s="22">
        <v>684</v>
      </c>
      <c r="F222" s="22">
        <f t="shared" si="3"/>
        <v>20520</v>
      </c>
    </row>
    <row r="223" spans="1:6" x14ac:dyDescent="0.25">
      <c r="A223" s="22" t="s">
        <v>677</v>
      </c>
      <c r="B223" s="22" t="s">
        <v>678</v>
      </c>
      <c r="C223" s="22">
        <v>4</v>
      </c>
      <c r="D223" s="22" t="s">
        <v>113</v>
      </c>
      <c r="E223" s="22">
        <v>1215</v>
      </c>
      <c r="F223" s="22">
        <f t="shared" si="3"/>
        <v>4860</v>
      </c>
    </row>
    <row r="224" spans="1:6" x14ac:dyDescent="0.25">
      <c r="A224" s="22" t="s">
        <v>1796</v>
      </c>
      <c r="B224" s="22" t="s">
        <v>1797</v>
      </c>
      <c r="C224" s="22">
        <v>84</v>
      </c>
      <c r="D224" s="22" t="s">
        <v>30</v>
      </c>
      <c r="E224" s="22">
        <v>720</v>
      </c>
      <c r="F224" s="22">
        <f t="shared" si="3"/>
        <v>60480</v>
      </c>
    </row>
    <row r="225" spans="1:6" ht="30" x14ac:dyDescent="0.25">
      <c r="A225" s="22" t="s">
        <v>774</v>
      </c>
      <c r="B225" s="22" t="s">
        <v>775</v>
      </c>
      <c r="C225" s="22">
        <f>234+71</f>
        <v>305</v>
      </c>
      <c r="D225" s="22" t="s">
        <v>30</v>
      </c>
      <c r="E225" s="22">
        <v>1843.2</v>
      </c>
      <c r="F225" s="22">
        <f t="shared" si="3"/>
        <v>562176</v>
      </c>
    </row>
    <row r="226" spans="1:6" ht="30" x14ac:dyDescent="0.25">
      <c r="A226" s="22" t="s">
        <v>776</v>
      </c>
      <c r="B226" s="22" t="s">
        <v>777</v>
      </c>
      <c r="C226" s="22">
        <v>69</v>
      </c>
      <c r="D226" s="22" t="s">
        <v>30</v>
      </c>
      <c r="E226" s="22">
        <v>2339.9899999999998</v>
      </c>
      <c r="F226" s="22">
        <f t="shared" si="3"/>
        <v>161459.31</v>
      </c>
    </row>
    <row r="227" spans="1:6" ht="30" x14ac:dyDescent="0.25">
      <c r="A227" s="22" t="s">
        <v>778</v>
      </c>
      <c r="B227" s="22" t="s">
        <v>779</v>
      </c>
      <c r="C227" s="22">
        <f>118+34</f>
        <v>152</v>
      </c>
      <c r="D227" s="22" t="s">
        <v>30</v>
      </c>
      <c r="E227" s="22">
        <v>980</v>
      </c>
      <c r="F227" s="22">
        <f t="shared" si="3"/>
        <v>148960</v>
      </c>
    </row>
    <row r="228" spans="1:6" ht="30" x14ac:dyDescent="0.25">
      <c r="A228" s="22" t="s">
        <v>780</v>
      </c>
      <c r="B228" s="22" t="s">
        <v>781</v>
      </c>
      <c r="C228" s="22">
        <v>120</v>
      </c>
      <c r="D228" s="22" t="s">
        <v>30</v>
      </c>
      <c r="E228" s="22">
        <v>2990.7</v>
      </c>
      <c r="F228" s="22">
        <f t="shared" si="3"/>
        <v>358884</v>
      </c>
    </row>
    <row r="229" spans="1:6" x14ac:dyDescent="0.25">
      <c r="A229" s="22" t="s">
        <v>734</v>
      </c>
      <c r="B229" s="22" t="s">
        <v>735</v>
      </c>
      <c r="C229" s="22">
        <v>4</v>
      </c>
      <c r="D229" s="22" t="s">
        <v>637</v>
      </c>
      <c r="E229" s="22">
        <v>2750</v>
      </c>
      <c r="F229" s="22">
        <f t="shared" si="3"/>
        <v>11000</v>
      </c>
    </row>
    <row r="230" spans="1:6" x14ac:dyDescent="0.25">
      <c r="A230" s="22" t="s">
        <v>792</v>
      </c>
      <c r="B230" s="22" t="s">
        <v>793</v>
      </c>
      <c r="C230" s="22">
        <v>5</v>
      </c>
      <c r="D230" s="22" t="s">
        <v>30</v>
      </c>
      <c r="E230" s="22">
        <v>465</v>
      </c>
      <c r="F230" s="22">
        <f t="shared" si="3"/>
        <v>2325</v>
      </c>
    </row>
    <row r="231" spans="1:6" x14ac:dyDescent="0.25">
      <c r="A231" s="22" t="s">
        <v>660</v>
      </c>
      <c r="B231" s="22" t="s">
        <v>661</v>
      </c>
      <c r="C231" s="22">
        <v>965</v>
      </c>
      <c r="D231" s="22" t="s">
        <v>30</v>
      </c>
      <c r="E231" s="22">
        <v>190</v>
      </c>
      <c r="F231" s="22">
        <f t="shared" si="3"/>
        <v>183350</v>
      </c>
    </row>
    <row r="232" spans="1:6" x14ac:dyDescent="0.25">
      <c r="A232" s="22" t="s">
        <v>662</v>
      </c>
      <c r="B232" s="22" t="s">
        <v>663</v>
      </c>
      <c r="C232" s="22">
        <v>103</v>
      </c>
      <c r="D232" s="22" t="s">
        <v>30</v>
      </c>
      <c r="E232" s="22">
        <v>88</v>
      </c>
      <c r="F232" s="22">
        <f t="shared" si="3"/>
        <v>9064</v>
      </c>
    </row>
    <row r="233" spans="1:6" x14ac:dyDescent="0.25">
      <c r="A233" s="22" t="s">
        <v>719</v>
      </c>
      <c r="B233" s="22" t="s">
        <v>720</v>
      </c>
      <c r="C233" s="22">
        <v>253</v>
      </c>
      <c r="D233" s="22" t="s">
        <v>130</v>
      </c>
      <c r="E233" s="22">
        <v>1</v>
      </c>
      <c r="F233" s="22">
        <f t="shared" si="3"/>
        <v>253</v>
      </c>
    </row>
    <row r="234" spans="1:6" ht="30" x14ac:dyDescent="0.25">
      <c r="A234" s="22" t="s">
        <v>721</v>
      </c>
      <c r="B234" s="22" t="s">
        <v>722</v>
      </c>
      <c r="C234" s="22">
        <v>246</v>
      </c>
      <c r="D234" s="22" t="s">
        <v>113</v>
      </c>
      <c r="E234" s="22">
        <v>655.22</v>
      </c>
      <c r="F234" s="22">
        <f t="shared" si="3"/>
        <v>161184.12</v>
      </c>
    </row>
    <row r="235" spans="1:6" x14ac:dyDescent="0.25">
      <c r="A235" s="22" t="s">
        <v>1798</v>
      </c>
      <c r="B235" s="22" t="s">
        <v>1799</v>
      </c>
      <c r="C235" s="22">
        <v>134</v>
      </c>
      <c r="D235" s="22" t="s">
        <v>30</v>
      </c>
      <c r="E235" s="22">
        <v>112</v>
      </c>
      <c r="F235" s="22">
        <f t="shared" si="3"/>
        <v>15008</v>
      </c>
    </row>
    <row r="236" spans="1:6" x14ac:dyDescent="0.25">
      <c r="A236" s="22" t="s">
        <v>1800</v>
      </c>
      <c r="B236" s="22" t="s">
        <v>1801</v>
      </c>
      <c r="C236" s="22">
        <v>125</v>
      </c>
      <c r="D236" s="22" t="s">
        <v>30</v>
      </c>
      <c r="E236" s="22">
        <v>100.8</v>
      </c>
      <c r="F236" s="22">
        <f t="shared" si="3"/>
        <v>12600</v>
      </c>
    </row>
    <row r="237" spans="1:6" ht="30" x14ac:dyDescent="0.25">
      <c r="A237" s="22" t="s">
        <v>1802</v>
      </c>
      <c r="B237" s="22" t="s">
        <v>1803</v>
      </c>
      <c r="C237" s="22">
        <v>125</v>
      </c>
      <c r="D237" s="22" t="s">
        <v>30</v>
      </c>
      <c r="E237" s="22">
        <v>340</v>
      </c>
      <c r="F237" s="22">
        <f t="shared" si="3"/>
        <v>42500</v>
      </c>
    </row>
    <row r="238" spans="1:6" x14ac:dyDescent="0.25">
      <c r="A238" s="22" t="s">
        <v>709</v>
      </c>
      <c r="B238" s="22" t="s">
        <v>710</v>
      </c>
      <c r="C238" s="22">
        <v>110</v>
      </c>
      <c r="D238" s="22" t="s">
        <v>30</v>
      </c>
      <c r="E238" s="22">
        <v>1</v>
      </c>
      <c r="F238" s="22">
        <f t="shared" si="3"/>
        <v>110</v>
      </c>
    </row>
    <row r="239" spans="1:6" x14ac:dyDescent="0.25">
      <c r="A239" s="22" t="s">
        <v>1804</v>
      </c>
      <c r="B239" s="22" t="s">
        <v>1805</v>
      </c>
      <c r="C239" s="22">
        <v>200</v>
      </c>
      <c r="D239" s="22" t="s">
        <v>30</v>
      </c>
      <c r="E239" s="22">
        <v>70</v>
      </c>
      <c r="F239" s="22">
        <f t="shared" si="3"/>
        <v>14000</v>
      </c>
    </row>
    <row r="240" spans="1:6" x14ac:dyDescent="0.25">
      <c r="A240" s="22" t="s">
        <v>760</v>
      </c>
      <c r="B240" s="22" t="s">
        <v>761</v>
      </c>
      <c r="C240" s="22">
        <v>8</v>
      </c>
      <c r="D240" s="22" t="s">
        <v>30</v>
      </c>
      <c r="E240" s="22">
        <v>841.8</v>
      </c>
      <c r="F240" s="22">
        <f t="shared" si="3"/>
        <v>6734.4</v>
      </c>
    </row>
    <row r="241" spans="1:6" x14ac:dyDescent="0.25">
      <c r="A241" s="22" t="s">
        <v>849</v>
      </c>
      <c r="B241" s="22" t="s">
        <v>850</v>
      </c>
      <c r="C241" s="22">
        <v>228</v>
      </c>
      <c r="D241" s="22" t="s">
        <v>30</v>
      </c>
      <c r="E241" s="22">
        <v>500</v>
      </c>
      <c r="F241" s="22">
        <f t="shared" si="3"/>
        <v>114000</v>
      </c>
    </row>
    <row r="242" spans="1:6" x14ac:dyDescent="0.25">
      <c r="A242" s="22" t="s">
        <v>1806</v>
      </c>
      <c r="B242" s="22" t="s">
        <v>1807</v>
      </c>
      <c r="C242" s="22">
        <v>4</v>
      </c>
      <c r="D242" s="22" t="s">
        <v>1297</v>
      </c>
      <c r="E242" s="22">
        <v>5300</v>
      </c>
      <c r="F242" s="22">
        <f t="shared" si="3"/>
        <v>21200</v>
      </c>
    </row>
    <row r="243" spans="1:6" x14ac:dyDescent="0.25">
      <c r="A243" s="22" t="s">
        <v>1808</v>
      </c>
      <c r="B243" s="22" t="s">
        <v>1809</v>
      </c>
      <c r="C243" s="22">
        <v>4</v>
      </c>
      <c r="D243" s="22" t="s">
        <v>30</v>
      </c>
      <c r="E243" s="22">
        <v>6300</v>
      </c>
      <c r="F243" s="22">
        <f t="shared" si="3"/>
        <v>25200</v>
      </c>
    </row>
    <row r="244" spans="1:6" x14ac:dyDescent="0.25">
      <c r="A244" s="22" t="s">
        <v>864</v>
      </c>
      <c r="B244" s="22" t="s">
        <v>1810</v>
      </c>
      <c r="C244" s="22">
        <v>38</v>
      </c>
      <c r="D244" s="22" t="s">
        <v>30</v>
      </c>
      <c r="E244" s="22">
        <v>368</v>
      </c>
      <c r="F244" s="22">
        <f t="shared" si="3"/>
        <v>13984</v>
      </c>
    </row>
    <row r="245" spans="1:6" x14ac:dyDescent="0.25">
      <c r="A245" s="22" t="s">
        <v>800</v>
      </c>
      <c r="B245" s="22" t="s">
        <v>801</v>
      </c>
      <c r="C245" s="22">
        <v>2</v>
      </c>
      <c r="D245" s="22" t="s">
        <v>30</v>
      </c>
      <c r="E245" s="22">
        <v>515</v>
      </c>
      <c r="F245" s="22">
        <f t="shared" si="3"/>
        <v>1030</v>
      </c>
    </row>
    <row r="246" spans="1:6" x14ac:dyDescent="0.25">
      <c r="A246" s="22" t="s">
        <v>864</v>
      </c>
      <c r="B246" s="22" t="s">
        <v>865</v>
      </c>
      <c r="C246" s="22">
        <v>20</v>
      </c>
      <c r="D246" s="22" t="s">
        <v>30</v>
      </c>
      <c r="E246" s="22">
        <v>1</v>
      </c>
      <c r="F246" s="22">
        <f t="shared" si="3"/>
        <v>20</v>
      </c>
    </row>
    <row r="247" spans="1:6" x14ac:dyDescent="0.25">
      <c r="A247" s="22" t="s">
        <v>642</v>
      </c>
      <c r="B247" s="22" t="s">
        <v>643</v>
      </c>
      <c r="C247" s="22">
        <v>76</v>
      </c>
      <c r="D247" s="22" t="s">
        <v>30</v>
      </c>
      <c r="E247" s="22">
        <v>1200.06</v>
      </c>
      <c r="F247" s="22">
        <f t="shared" si="3"/>
        <v>91204.56</v>
      </c>
    </row>
    <row r="248" spans="1:6" x14ac:dyDescent="0.25">
      <c r="A248" s="22" t="s">
        <v>625</v>
      </c>
      <c r="B248" s="22" t="s">
        <v>626</v>
      </c>
      <c r="C248" s="22">
        <v>3</v>
      </c>
      <c r="D248" s="22" t="s">
        <v>288</v>
      </c>
      <c r="E248" s="22">
        <v>2412</v>
      </c>
      <c r="F248" s="22">
        <f t="shared" si="3"/>
        <v>7236</v>
      </c>
    </row>
    <row r="249" spans="1:6" x14ac:dyDescent="0.25">
      <c r="A249" s="22" t="s">
        <v>646</v>
      </c>
      <c r="B249" s="22" t="s">
        <v>647</v>
      </c>
      <c r="C249" s="22">
        <v>100</v>
      </c>
      <c r="D249" s="22" t="s">
        <v>30</v>
      </c>
      <c r="E249" s="22">
        <v>320.01600000000002</v>
      </c>
      <c r="F249" s="22">
        <f t="shared" si="3"/>
        <v>32001.600000000002</v>
      </c>
    </row>
    <row r="250" spans="1:6" x14ac:dyDescent="0.25">
      <c r="A250" s="22" t="s">
        <v>644</v>
      </c>
      <c r="B250" s="22" t="s">
        <v>645</v>
      </c>
      <c r="C250" s="22">
        <v>92</v>
      </c>
      <c r="D250" s="22" t="s">
        <v>30</v>
      </c>
      <c r="E250" s="22">
        <v>420.08</v>
      </c>
      <c r="F250" s="22">
        <f t="shared" si="3"/>
        <v>38647.360000000001</v>
      </c>
    </row>
    <row r="251" spans="1:6" x14ac:dyDescent="0.25">
      <c r="A251" s="22" t="s">
        <v>711</v>
      </c>
      <c r="B251" s="22" t="s">
        <v>712</v>
      </c>
      <c r="C251" s="22">
        <f>88+1</f>
        <v>89</v>
      </c>
      <c r="D251" s="22" t="s">
        <v>30</v>
      </c>
      <c r="E251" s="22">
        <v>110</v>
      </c>
      <c r="F251" s="22">
        <f t="shared" si="3"/>
        <v>9790</v>
      </c>
    </row>
    <row r="252" spans="1:6" x14ac:dyDescent="0.25">
      <c r="A252" s="22" t="s">
        <v>1811</v>
      </c>
      <c r="B252" s="22" t="s">
        <v>1812</v>
      </c>
      <c r="C252" s="22">
        <v>69</v>
      </c>
      <c r="D252" s="22" t="s">
        <v>30</v>
      </c>
      <c r="E252" s="22">
        <v>97</v>
      </c>
      <c r="F252" s="22">
        <f t="shared" si="3"/>
        <v>6693</v>
      </c>
    </row>
    <row r="253" spans="1:6" x14ac:dyDescent="0.25">
      <c r="A253" s="22" t="s">
        <v>1813</v>
      </c>
      <c r="B253" s="22" t="s">
        <v>1814</v>
      </c>
      <c r="C253" s="22">
        <v>75</v>
      </c>
      <c r="D253" s="22" t="s">
        <v>30</v>
      </c>
      <c r="E253" s="22">
        <v>675</v>
      </c>
      <c r="F253" s="22">
        <f t="shared" si="3"/>
        <v>50625</v>
      </c>
    </row>
    <row r="254" spans="1:6" x14ac:dyDescent="0.25">
      <c r="A254" s="22" t="s">
        <v>654</v>
      </c>
      <c r="B254" s="22" t="s">
        <v>655</v>
      </c>
      <c r="C254" s="22">
        <v>1</v>
      </c>
      <c r="D254" s="22" t="s">
        <v>30</v>
      </c>
      <c r="E254" s="22">
        <v>1</v>
      </c>
      <c r="F254" s="22">
        <f t="shared" si="3"/>
        <v>1</v>
      </c>
    </row>
    <row r="255" spans="1:6" x14ac:dyDescent="0.25">
      <c r="A255" s="22" t="s">
        <v>629</v>
      </c>
      <c r="B255" s="22" t="s">
        <v>630</v>
      </c>
      <c r="C255" s="22">
        <v>7675</v>
      </c>
      <c r="D255" s="22" t="s">
        <v>30</v>
      </c>
      <c r="E255" s="22">
        <v>570</v>
      </c>
      <c r="F255" s="22">
        <f t="shared" si="3"/>
        <v>4374750</v>
      </c>
    </row>
    <row r="256" spans="1:6" ht="30" x14ac:dyDescent="0.25">
      <c r="A256" s="22" t="s">
        <v>833</v>
      </c>
      <c r="B256" s="22" t="s">
        <v>834</v>
      </c>
      <c r="C256" s="22">
        <v>450</v>
      </c>
      <c r="D256" s="22" t="s">
        <v>30</v>
      </c>
      <c r="E256" s="22">
        <v>112.01</v>
      </c>
      <c r="F256" s="22">
        <f t="shared" si="3"/>
        <v>50404.5</v>
      </c>
    </row>
    <row r="257" spans="1:6" x14ac:dyDescent="0.25">
      <c r="A257" s="22" t="s">
        <v>740</v>
      </c>
      <c r="B257" s="22" t="s">
        <v>741</v>
      </c>
      <c r="C257" s="22">
        <v>35</v>
      </c>
      <c r="D257" s="22" t="s">
        <v>30</v>
      </c>
      <c r="E257" s="22">
        <v>2750.7</v>
      </c>
      <c r="F257" s="22">
        <f t="shared" si="3"/>
        <v>96274.5</v>
      </c>
    </row>
    <row r="258" spans="1:6" x14ac:dyDescent="0.25">
      <c r="A258" s="22" t="s">
        <v>738</v>
      </c>
      <c r="B258" s="22" t="s">
        <v>739</v>
      </c>
      <c r="C258" s="22">
        <f>275+77</f>
        <v>352</v>
      </c>
      <c r="D258" s="22" t="s">
        <v>30</v>
      </c>
      <c r="E258" s="22">
        <v>980</v>
      </c>
      <c r="F258" s="22">
        <f t="shared" si="3"/>
        <v>344960</v>
      </c>
    </row>
    <row r="259" spans="1:6" x14ac:dyDescent="0.25">
      <c r="A259" s="22" t="s">
        <v>681</v>
      </c>
      <c r="B259" s="22" t="s">
        <v>682</v>
      </c>
      <c r="C259" s="22">
        <v>24</v>
      </c>
      <c r="D259" s="22" t="s">
        <v>30</v>
      </c>
      <c r="E259" s="22">
        <v>1</v>
      </c>
      <c r="F259" s="22">
        <f t="shared" si="3"/>
        <v>24</v>
      </c>
    </row>
    <row r="260" spans="1:6" x14ac:dyDescent="0.25">
      <c r="A260" s="22" t="s">
        <v>705</v>
      </c>
      <c r="B260" s="22" t="s">
        <v>706</v>
      </c>
      <c r="C260" s="22">
        <v>1</v>
      </c>
      <c r="D260" s="22" t="s">
        <v>30</v>
      </c>
      <c r="E260" s="22">
        <v>2867.04</v>
      </c>
      <c r="F260" s="22">
        <f t="shared" si="3"/>
        <v>2867.04</v>
      </c>
    </row>
    <row r="261" spans="1:6" x14ac:dyDescent="0.25">
      <c r="A261" s="22" t="s">
        <v>619</v>
      </c>
      <c r="B261" s="22" t="s">
        <v>620</v>
      </c>
      <c r="C261" s="22">
        <v>10</v>
      </c>
      <c r="D261" s="22" t="s">
        <v>30</v>
      </c>
      <c r="E261" s="22">
        <v>1</v>
      </c>
      <c r="F261" s="22">
        <f t="shared" si="3"/>
        <v>10</v>
      </c>
    </row>
    <row r="262" spans="1:6" x14ac:dyDescent="0.25">
      <c r="A262" s="22" t="s">
        <v>808</v>
      </c>
      <c r="B262" s="22" t="s">
        <v>809</v>
      </c>
      <c r="C262" s="22">
        <v>130</v>
      </c>
      <c r="D262" s="22" t="s">
        <v>30</v>
      </c>
      <c r="E262" s="22">
        <v>64</v>
      </c>
      <c r="F262" s="22">
        <f t="shared" si="3"/>
        <v>8320</v>
      </c>
    </row>
    <row r="263" spans="1:6" x14ac:dyDescent="0.25">
      <c r="A263" s="22" t="s">
        <v>1815</v>
      </c>
      <c r="B263" s="22" t="s">
        <v>1816</v>
      </c>
      <c r="C263" s="22">
        <v>100</v>
      </c>
      <c r="D263" s="22" t="s">
        <v>30</v>
      </c>
      <c r="E263" s="22">
        <v>8.3661999999999992</v>
      </c>
      <c r="F263" s="22">
        <f t="shared" si="3"/>
        <v>836.61999999999989</v>
      </c>
    </row>
    <row r="264" spans="1:6" x14ac:dyDescent="0.25">
      <c r="A264" s="22" t="s">
        <v>1817</v>
      </c>
      <c r="B264" s="22" t="s">
        <v>1818</v>
      </c>
      <c r="C264" s="22">
        <v>100</v>
      </c>
      <c r="D264" s="22" t="s">
        <v>30</v>
      </c>
      <c r="E264" s="22">
        <v>8.3661999999999992</v>
      </c>
      <c r="F264" s="22">
        <f t="shared" si="3"/>
        <v>836.61999999999989</v>
      </c>
    </row>
    <row r="265" spans="1:6" x14ac:dyDescent="0.25">
      <c r="A265" s="22" t="s">
        <v>638</v>
      </c>
      <c r="B265" s="22" t="s">
        <v>639</v>
      </c>
      <c r="C265" s="22">
        <v>95</v>
      </c>
      <c r="D265" s="22" t="s">
        <v>30</v>
      </c>
      <c r="E265" s="22">
        <v>1</v>
      </c>
      <c r="F265" s="22">
        <f t="shared" si="3"/>
        <v>95</v>
      </c>
    </row>
    <row r="266" spans="1:6" x14ac:dyDescent="0.25">
      <c r="A266" s="22" t="s">
        <v>656</v>
      </c>
      <c r="B266" s="22" t="s">
        <v>657</v>
      </c>
      <c r="C266" s="22">
        <v>50</v>
      </c>
      <c r="D266" s="22" t="s">
        <v>30</v>
      </c>
      <c r="E266" s="22">
        <v>74.930000000000007</v>
      </c>
      <c r="F266" s="22">
        <f t="shared" si="3"/>
        <v>3746.5000000000005</v>
      </c>
    </row>
    <row r="267" spans="1:6" x14ac:dyDescent="0.25">
      <c r="A267" s="22" t="s">
        <v>640</v>
      </c>
      <c r="B267" s="22" t="s">
        <v>641</v>
      </c>
      <c r="C267" s="22">
        <v>160</v>
      </c>
      <c r="D267" s="22" t="s">
        <v>56</v>
      </c>
      <c r="E267" s="22">
        <v>1</v>
      </c>
      <c r="F267" s="22">
        <f t="shared" si="3"/>
        <v>160</v>
      </c>
    </row>
    <row r="268" spans="1:6" x14ac:dyDescent="0.25">
      <c r="A268" s="22" t="s">
        <v>635</v>
      </c>
      <c r="B268" s="22" t="s">
        <v>636</v>
      </c>
      <c r="C268" s="22">
        <v>1200</v>
      </c>
      <c r="D268" s="22" t="s">
        <v>637</v>
      </c>
      <c r="E268" s="22">
        <v>135.69999999999999</v>
      </c>
      <c r="F268" s="22">
        <f t="shared" si="3"/>
        <v>162840</v>
      </c>
    </row>
    <row r="269" spans="1:6" x14ac:dyDescent="0.25">
      <c r="A269" s="22" t="s">
        <v>1819</v>
      </c>
      <c r="B269" s="22" t="s">
        <v>1820</v>
      </c>
      <c r="C269" s="22">
        <v>8</v>
      </c>
      <c r="D269" s="22" t="s">
        <v>30</v>
      </c>
      <c r="E269" s="22">
        <v>11800</v>
      </c>
      <c r="F269" s="22">
        <f t="shared" ref="F269:F327" si="4">C269*E269</f>
        <v>94400</v>
      </c>
    </row>
    <row r="270" spans="1:6" x14ac:dyDescent="0.25">
      <c r="A270" s="22" t="s">
        <v>829</v>
      </c>
      <c r="B270" s="22" t="s">
        <v>830</v>
      </c>
      <c r="C270" s="22">
        <v>1</v>
      </c>
      <c r="D270" s="22" t="s">
        <v>30</v>
      </c>
      <c r="E270" s="22">
        <v>730</v>
      </c>
      <c r="F270" s="22">
        <f t="shared" si="4"/>
        <v>730</v>
      </c>
    </row>
    <row r="271" spans="1:6" x14ac:dyDescent="0.25">
      <c r="A271" s="22" t="s">
        <v>835</v>
      </c>
      <c r="B271" s="22" t="s">
        <v>836</v>
      </c>
      <c r="C271" s="22">
        <v>4</v>
      </c>
      <c r="D271" s="22" t="s">
        <v>30</v>
      </c>
      <c r="E271" s="22">
        <v>1804.5</v>
      </c>
      <c r="F271" s="22">
        <f t="shared" si="4"/>
        <v>7218</v>
      </c>
    </row>
    <row r="272" spans="1:6" x14ac:dyDescent="0.25">
      <c r="A272" s="22" t="s">
        <v>1821</v>
      </c>
      <c r="B272" s="22" t="s">
        <v>1822</v>
      </c>
      <c r="C272" s="22">
        <v>15</v>
      </c>
      <c r="D272" s="22" t="s">
        <v>30</v>
      </c>
      <c r="E272" s="22">
        <v>4631.9956000000002</v>
      </c>
      <c r="F272" s="22">
        <f t="shared" si="4"/>
        <v>69479.934000000008</v>
      </c>
    </row>
    <row r="273" spans="1:6" ht="30" x14ac:dyDescent="0.25">
      <c r="A273" s="22" t="s">
        <v>1823</v>
      </c>
      <c r="B273" s="22" t="s">
        <v>1824</v>
      </c>
      <c r="C273" s="22">
        <v>15</v>
      </c>
      <c r="D273" s="22" t="s">
        <v>30</v>
      </c>
      <c r="E273" s="22">
        <v>690</v>
      </c>
      <c r="F273" s="22">
        <f t="shared" si="4"/>
        <v>10350</v>
      </c>
    </row>
    <row r="274" spans="1:6" ht="30" x14ac:dyDescent="0.25">
      <c r="A274" s="22" t="s">
        <v>664</v>
      </c>
      <c r="B274" s="22" t="s">
        <v>665</v>
      </c>
      <c r="C274" s="22">
        <v>6</v>
      </c>
      <c r="D274" s="22" t="s">
        <v>30</v>
      </c>
      <c r="E274" s="22">
        <v>520.6</v>
      </c>
      <c r="F274" s="22">
        <f t="shared" si="4"/>
        <v>3123.6000000000004</v>
      </c>
    </row>
    <row r="275" spans="1:6" x14ac:dyDescent="0.25">
      <c r="A275" s="22" t="s">
        <v>728</v>
      </c>
      <c r="B275" s="22" t="s">
        <v>729</v>
      </c>
      <c r="C275" s="22">
        <v>4</v>
      </c>
      <c r="D275" s="22" t="s">
        <v>30</v>
      </c>
      <c r="E275" s="22">
        <v>670</v>
      </c>
      <c r="F275" s="22">
        <f t="shared" si="4"/>
        <v>2680</v>
      </c>
    </row>
    <row r="276" spans="1:6" x14ac:dyDescent="0.25">
      <c r="A276" s="22" t="s">
        <v>831</v>
      </c>
      <c r="B276" s="22" t="s">
        <v>832</v>
      </c>
      <c r="C276" s="22">
        <f>25+9</f>
        <v>34</v>
      </c>
      <c r="D276" s="22" t="s">
        <v>30</v>
      </c>
      <c r="E276" s="22">
        <v>405</v>
      </c>
      <c r="F276" s="22">
        <f t="shared" si="4"/>
        <v>13770</v>
      </c>
    </row>
    <row r="277" spans="1:6" x14ac:dyDescent="0.25">
      <c r="A277" s="22" t="s">
        <v>847</v>
      </c>
      <c r="B277" s="22" t="s">
        <v>848</v>
      </c>
      <c r="C277" s="22">
        <v>1</v>
      </c>
      <c r="D277" s="22" t="s">
        <v>30</v>
      </c>
      <c r="E277" s="22">
        <v>2600</v>
      </c>
      <c r="F277" s="22">
        <f t="shared" si="4"/>
        <v>2600</v>
      </c>
    </row>
    <row r="278" spans="1:6" x14ac:dyDescent="0.25">
      <c r="A278" s="22" t="s">
        <v>764</v>
      </c>
      <c r="B278" s="22" t="s">
        <v>765</v>
      </c>
      <c r="C278" s="22">
        <v>33</v>
      </c>
      <c r="D278" s="22" t="s">
        <v>637</v>
      </c>
      <c r="E278" s="22">
        <v>967.77</v>
      </c>
      <c r="F278" s="22">
        <f t="shared" si="4"/>
        <v>31936.41</v>
      </c>
    </row>
    <row r="279" spans="1:6" x14ac:dyDescent="0.25">
      <c r="A279" s="22" t="s">
        <v>762</v>
      </c>
      <c r="B279" s="22" t="s">
        <v>763</v>
      </c>
      <c r="C279" s="22">
        <v>4</v>
      </c>
      <c r="D279" s="22" t="s">
        <v>637</v>
      </c>
      <c r="E279" s="22">
        <v>1517</v>
      </c>
      <c r="F279" s="22">
        <f t="shared" si="4"/>
        <v>6068</v>
      </c>
    </row>
    <row r="280" spans="1:6" x14ac:dyDescent="0.25">
      <c r="A280" s="22" t="s">
        <v>820</v>
      </c>
      <c r="B280" s="22" t="s">
        <v>821</v>
      </c>
      <c r="C280" s="22">
        <v>1</v>
      </c>
      <c r="D280" s="22" t="s">
        <v>30</v>
      </c>
      <c r="E280" s="22">
        <v>2457</v>
      </c>
      <c r="F280" s="22">
        <f t="shared" si="4"/>
        <v>2457</v>
      </c>
    </row>
    <row r="281" spans="1:6" x14ac:dyDescent="0.25">
      <c r="A281" s="22" t="s">
        <v>837</v>
      </c>
      <c r="B281" s="22" t="s">
        <v>838</v>
      </c>
      <c r="C281" s="22">
        <v>50</v>
      </c>
      <c r="D281" s="22" t="s">
        <v>30</v>
      </c>
      <c r="E281" s="22">
        <v>98</v>
      </c>
      <c r="F281" s="22">
        <f t="shared" si="4"/>
        <v>4900</v>
      </c>
    </row>
    <row r="282" spans="1:6" x14ac:dyDescent="0.25">
      <c r="A282" s="22" t="s">
        <v>1825</v>
      </c>
      <c r="B282" s="22" t="s">
        <v>1826</v>
      </c>
      <c r="C282" s="22">
        <v>25</v>
      </c>
      <c r="D282" s="22" t="s">
        <v>30</v>
      </c>
      <c r="E282" s="22">
        <v>900</v>
      </c>
      <c r="F282" s="22">
        <f t="shared" si="4"/>
        <v>22500</v>
      </c>
    </row>
    <row r="283" spans="1:6" x14ac:dyDescent="0.25">
      <c r="A283" s="22" t="s">
        <v>1827</v>
      </c>
      <c r="B283" s="22" t="s">
        <v>1828</v>
      </c>
      <c r="C283" s="22">
        <v>9</v>
      </c>
      <c r="D283" s="22" t="s">
        <v>30</v>
      </c>
      <c r="E283" s="22">
        <v>7476.48</v>
      </c>
      <c r="F283" s="22">
        <f t="shared" si="4"/>
        <v>67288.319999999992</v>
      </c>
    </row>
    <row r="284" spans="1:6" x14ac:dyDescent="0.25">
      <c r="A284" s="22" t="s">
        <v>1829</v>
      </c>
      <c r="B284" s="22" t="s">
        <v>1830</v>
      </c>
      <c r="C284" s="22">
        <v>33</v>
      </c>
      <c r="D284" s="22" t="s">
        <v>637</v>
      </c>
      <c r="E284" s="22">
        <v>2500</v>
      </c>
      <c r="F284" s="22">
        <f t="shared" si="4"/>
        <v>82500</v>
      </c>
    </row>
    <row r="285" spans="1:6" x14ac:dyDescent="0.25">
      <c r="A285" s="22" t="s">
        <v>650</v>
      </c>
      <c r="B285" s="22" t="s">
        <v>651</v>
      </c>
      <c r="C285" s="22">
        <v>9</v>
      </c>
      <c r="D285" s="22" t="s">
        <v>30</v>
      </c>
      <c r="E285" s="22">
        <v>3499.998</v>
      </c>
      <c r="F285" s="22">
        <f t="shared" si="4"/>
        <v>31499.982</v>
      </c>
    </row>
    <row r="286" spans="1:6" x14ac:dyDescent="0.25">
      <c r="A286" s="22" t="s">
        <v>851</v>
      </c>
      <c r="B286" s="22" t="s">
        <v>852</v>
      </c>
      <c r="C286" s="22">
        <v>7</v>
      </c>
      <c r="D286" s="22" t="s">
        <v>30</v>
      </c>
      <c r="E286" s="22">
        <v>965</v>
      </c>
      <c r="F286" s="22">
        <f t="shared" si="4"/>
        <v>6755</v>
      </c>
    </row>
    <row r="287" spans="1:6" x14ac:dyDescent="0.25">
      <c r="A287" s="22" t="s">
        <v>701</v>
      </c>
      <c r="B287" s="22" t="s">
        <v>702</v>
      </c>
      <c r="C287" s="22">
        <v>138</v>
      </c>
      <c r="D287" s="22" t="s">
        <v>30</v>
      </c>
      <c r="E287" s="22">
        <v>182.4</v>
      </c>
      <c r="F287" s="22">
        <f t="shared" si="4"/>
        <v>25171.200000000001</v>
      </c>
    </row>
    <row r="288" spans="1:6" x14ac:dyDescent="0.25">
      <c r="A288" s="22" t="s">
        <v>703</v>
      </c>
      <c r="B288" s="22" t="s">
        <v>704</v>
      </c>
      <c r="C288" s="22">
        <v>138</v>
      </c>
      <c r="D288" s="22" t="s">
        <v>30</v>
      </c>
      <c r="E288" s="22">
        <v>82</v>
      </c>
      <c r="F288" s="22">
        <f t="shared" si="4"/>
        <v>11316</v>
      </c>
    </row>
    <row r="289" spans="1:6" x14ac:dyDescent="0.25">
      <c r="A289" s="22" t="s">
        <v>699</v>
      </c>
      <c r="B289" s="22" t="s">
        <v>700</v>
      </c>
      <c r="C289" s="22">
        <v>206</v>
      </c>
      <c r="D289" s="22" t="s">
        <v>30</v>
      </c>
      <c r="E289" s="22">
        <v>105</v>
      </c>
      <c r="F289" s="22">
        <f t="shared" si="4"/>
        <v>21630</v>
      </c>
    </row>
    <row r="290" spans="1:6" x14ac:dyDescent="0.25">
      <c r="A290" s="22" t="s">
        <v>1831</v>
      </c>
      <c r="B290" s="22" t="s">
        <v>1832</v>
      </c>
      <c r="C290" s="22">
        <v>6</v>
      </c>
      <c r="D290" s="22" t="s">
        <v>30</v>
      </c>
      <c r="E290" s="22">
        <v>6136</v>
      </c>
      <c r="F290" s="22">
        <f t="shared" si="4"/>
        <v>36816</v>
      </c>
    </row>
    <row r="291" spans="1:6" x14ac:dyDescent="0.25">
      <c r="A291" s="22" t="s">
        <v>768</v>
      </c>
      <c r="B291" s="22" t="s">
        <v>769</v>
      </c>
      <c r="C291" s="22">
        <f>75+9</f>
        <v>84</v>
      </c>
      <c r="D291" s="22" t="s">
        <v>30</v>
      </c>
      <c r="E291" s="22">
        <v>902</v>
      </c>
      <c r="F291" s="22">
        <f t="shared" si="4"/>
        <v>75768</v>
      </c>
    </row>
    <row r="292" spans="1:6" x14ac:dyDescent="0.25">
      <c r="A292" s="22" t="s">
        <v>839</v>
      </c>
      <c r="B292" s="22" t="s">
        <v>840</v>
      </c>
      <c r="C292" s="22">
        <f>50+46</f>
        <v>96</v>
      </c>
      <c r="D292" s="22" t="s">
        <v>30</v>
      </c>
      <c r="E292" s="22">
        <v>570</v>
      </c>
      <c r="F292" s="22">
        <f t="shared" si="4"/>
        <v>54720</v>
      </c>
    </row>
    <row r="293" spans="1:6" x14ac:dyDescent="0.25">
      <c r="A293" s="22" t="s">
        <v>818</v>
      </c>
      <c r="B293" s="22" t="s">
        <v>819</v>
      </c>
      <c r="C293" s="22">
        <v>50</v>
      </c>
      <c r="D293" s="22" t="s">
        <v>30</v>
      </c>
      <c r="E293" s="22">
        <v>830</v>
      </c>
      <c r="F293" s="22">
        <f t="shared" si="4"/>
        <v>41500</v>
      </c>
    </row>
    <row r="294" spans="1:6" x14ac:dyDescent="0.25">
      <c r="A294" s="22" t="s">
        <v>1833</v>
      </c>
      <c r="B294" s="22" t="s">
        <v>1834</v>
      </c>
      <c r="C294" s="22">
        <v>4</v>
      </c>
      <c r="D294" s="22" t="s">
        <v>30</v>
      </c>
      <c r="E294" s="22">
        <v>413</v>
      </c>
      <c r="F294" s="22">
        <f t="shared" si="4"/>
        <v>1652</v>
      </c>
    </row>
    <row r="295" spans="1:6" x14ac:dyDescent="0.25">
      <c r="A295" s="22" t="s">
        <v>1835</v>
      </c>
      <c r="B295" s="22" t="s">
        <v>1836</v>
      </c>
      <c r="C295" s="22">
        <v>200</v>
      </c>
      <c r="D295" s="22" t="s">
        <v>30</v>
      </c>
      <c r="E295" s="22">
        <v>495</v>
      </c>
      <c r="F295" s="22">
        <f t="shared" si="4"/>
        <v>99000</v>
      </c>
    </row>
    <row r="296" spans="1:6" x14ac:dyDescent="0.25">
      <c r="A296" s="22" t="s">
        <v>1837</v>
      </c>
      <c r="B296" s="22" t="s">
        <v>1838</v>
      </c>
      <c r="C296" s="22">
        <v>175</v>
      </c>
      <c r="D296" s="22" t="s">
        <v>637</v>
      </c>
      <c r="E296" s="22">
        <v>1200</v>
      </c>
      <c r="F296" s="22">
        <f t="shared" si="4"/>
        <v>210000</v>
      </c>
    </row>
    <row r="297" spans="1:6" x14ac:dyDescent="0.25">
      <c r="A297" s="22" t="s">
        <v>766</v>
      </c>
      <c r="B297" s="22" t="s">
        <v>767</v>
      </c>
      <c r="C297" s="22">
        <v>139</v>
      </c>
      <c r="D297" s="22" t="s">
        <v>30</v>
      </c>
      <c r="E297" s="22">
        <v>465.6</v>
      </c>
      <c r="F297" s="22">
        <f t="shared" si="4"/>
        <v>64718.400000000001</v>
      </c>
    </row>
    <row r="298" spans="1:6" x14ac:dyDescent="0.25">
      <c r="A298" s="22" t="s">
        <v>1839</v>
      </c>
      <c r="B298" s="22" t="s">
        <v>1840</v>
      </c>
      <c r="C298" s="22">
        <v>200</v>
      </c>
      <c r="D298" s="22" t="s">
        <v>30</v>
      </c>
      <c r="E298" s="22">
        <v>505</v>
      </c>
      <c r="F298" s="22">
        <f t="shared" si="4"/>
        <v>101000</v>
      </c>
    </row>
    <row r="299" spans="1:6" x14ac:dyDescent="0.25">
      <c r="A299" s="22" t="s">
        <v>627</v>
      </c>
      <c r="B299" s="22" t="s">
        <v>628</v>
      </c>
      <c r="C299" s="22">
        <v>127</v>
      </c>
      <c r="D299" s="22" t="s">
        <v>30</v>
      </c>
      <c r="E299" s="22">
        <v>244</v>
      </c>
      <c r="F299" s="22">
        <f t="shared" si="4"/>
        <v>30988</v>
      </c>
    </row>
    <row r="300" spans="1:6" ht="30" x14ac:dyDescent="0.25">
      <c r="A300" s="22" t="s">
        <v>806</v>
      </c>
      <c r="B300" s="22" t="s">
        <v>807</v>
      </c>
      <c r="C300" s="22">
        <v>3</v>
      </c>
      <c r="D300" s="22" t="s">
        <v>113</v>
      </c>
      <c r="E300" s="22">
        <v>1</v>
      </c>
      <c r="F300" s="22">
        <f t="shared" si="4"/>
        <v>3</v>
      </c>
    </row>
    <row r="301" spans="1:6" x14ac:dyDescent="0.25">
      <c r="A301" s="22" t="s">
        <v>826</v>
      </c>
      <c r="B301" s="22" t="s">
        <v>827</v>
      </c>
      <c r="C301" s="22">
        <v>12</v>
      </c>
      <c r="D301" s="22" t="s">
        <v>828</v>
      </c>
      <c r="E301" s="22">
        <v>1</v>
      </c>
      <c r="F301" s="22">
        <f t="shared" si="4"/>
        <v>12</v>
      </c>
    </row>
    <row r="302" spans="1:6" x14ac:dyDescent="0.25">
      <c r="A302" s="22" t="s">
        <v>687</v>
      </c>
      <c r="B302" s="22" t="s">
        <v>688</v>
      </c>
      <c r="C302" s="22">
        <v>1</v>
      </c>
      <c r="D302" s="22" t="s">
        <v>30</v>
      </c>
      <c r="E302" s="22">
        <v>3405</v>
      </c>
      <c r="F302" s="22">
        <f t="shared" si="4"/>
        <v>3405</v>
      </c>
    </row>
    <row r="303" spans="1:6" x14ac:dyDescent="0.25">
      <c r="A303" s="22" t="s">
        <v>1841</v>
      </c>
      <c r="B303" s="22" t="s">
        <v>1842</v>
      </c>
      <c r="C303" s="22">
        <v>50</v>
      </c>
      <c r="D303" s="22" t="s">
        <v>30</v>
      </c>
      <c r="E303" s="22">
        <v>95.92</v>
      </c>
      <c r="F303" s="22">
        <f t="shared" si="4"/>
        <v>4796</v>
      </c>
    </row>
    <row r="304" spans="1:6" x14ac:dyDescent="0.25">
      <c r="A304" s="22" t="s">
        <v>652</v>
      </c>
      <c r="B304" s="22" t="s">
        <v>653</v>
      </c>
      <c r="C304" s="22">
        <v>25</v>
      </c>
      <c r="D304" s="22" t="s">
        <v>30</v>
      </c>
      <c r="E304" s="22">
        <v>1</v>
      </c>
      <c r="F304" s="22">
        <f t="shared" si="4"/>
        <v>25</v>
      </c>
    </row>
    <row r="305" spans="1:6" x14ac:dyDescent="0.25">
      <c r="A305" s="22" t="s">
        <v>1843</v>
      </c>
      <c r="B305" s="22" t="s">
        <v>1844</v>
      </c>
      <c r="C305" s="22">
        <v>50</v>
      </c>
      <c r="D305" s="22" t="s">
        <v>30</v>
      </c>
      <c r="E305" s="22">
        <v>492</v>
      </c>
      <c r="F305" s="22">
        <f t="shared" si="4"/>
        <v>24600</v>
      </c>
    </row>
    <row r="306" spans="1:6" ht="30" x14ac:dyDescent="0.25">
      <c r="A306" s="22" t="s">
        <v>723</v>
      </c>
      <c r="B306" s="22" t="s">
        <v>724</v>
      </c>
      <c r="C306" s="22">
        <v>2</v>
      </c>
      <c r="D306" s="22" t="s">
        <v>725</v>
      </c>
      <c r="E306" s="22">
        <v>1</v>
      </c>
      <c r="F306" s="22">
        <f t="shared" si="4"/>
        <v>2</v>
      </c>
    </row>
    <row r="307" spans="1:6" x14ac:dyDescent="0.25">
      <c r="A307" s="22" t="s">
        <v>1845</v>
      </c>
      <c r="B307" s="22" t="s">
        <v>1846</v>
      </c>
      <c r="C307" s="22">
        <v>43</v>
      </c>
      <c r="D307" s="22" t="s">
        <v>30</v>
      </c>
      <c r="E307" s="22">
        <v>793.6</v>
      </c>
      <c r="F307" s="22">
        <f t="shared" si="4"/>
        <v>34124.800000000003</v>
      </c>
    </row>
    <row r="308" spans="1:6" x14ac:dyDescent="0.25">
      <c r="A308" s="22" t="s">
        <v>1847</v>
      </c>
      <c r="B308" s="22" t="s">
        <v>1848</v>
      </c>
      <c r="C308" s="22">
        <v>50</v>
      </c>
      <c r="D308" s="22" t="s">
        <v>30</v>
      </c>
      <c r="E308" s="22">
        <v>1057.5999999999999</v>
      </c>
      <c r="F308" s="22">
        <f t="shared" si="4"/>
        <v>52879.999999999993</v>
      </c>
    </row>
    <row r="309" spans="1:6" x14ac:dyDescent="0.25">
      <c r="A309" s="22" t="s">
        <v>744</v>
      </c>
      <c r="B309" s="22" t="s">
        <v>745</v>
      </c>
      <c r="C309" s="22">
        <v>163</v>
      </c>
      <c r="D309" s="22" t="s">
        <v>30</v>
      </c>
      <c r="E309" s="22">
        <v>2600.1999999999998</v>
      </c>
      <c r="F309" s="22">
        <f t="shared" si="4"/>
        <v>423832.6</v>
      </c>
    </row>
    <row r="310" spans="1:6" x14ac:dyDescent="0.25">
      <c r="A310" s="22" t="s">
        <v>742</v>
      </c>
      <c r="B310" s="22" t="s">
        <v>743</v>
      </c>
      <c r="C310" s="22">
        <v>31</v>
      </c>
      <c r="D310" s="22" t="s">
        <v>30</v>
      </c>
      <c r="E310" s="22">
        <v>1200</v>
      </c>
      <c r="F310" s="22">
        <f t="shared" si="4"/>
        <v>37200</v>
      </c>
    </row>
    <row r="311" spans="1:6" x14ac:dyDescent="0.25">
      <c r="A311" s="22" t="s">
        <v>802</v>
      </c>
      <c r="B311" s="22" t="s">
        <v>803</v>
      </c>
      <c r="C311" s="22">
        <v>1</v>
      </c>
      <c r="D311" s="22" t="s">
        <v>30</v>
      </c>
      <c r="E311" s="22">
        <v>1902</v>
      </c>
      <c r="F311" s="22">
        <f t="shared" si="4"/>
        <v>1902</v>
      </c>
    </row>
    <row r="312" spans="1:6" x14ac:dyDescent="0.25">
      <c r="A312" s="22" t="s">
        <v>804</v>
      </c>
      <c r="B312" s="22" t="s">
        <v>805</v>
      </c>
      <c r="C312" s="22">
        <f>90+21</f>
        <v>111</v>
      </c>
      <c r="D312" s="22" t="s">
        <v>30</v>
      </c>
      <c r="E312" s="22">
        <v>700</v>
      </c>
      <c r="F312" s="22">
        <f t="shared" si="4"/>
        <v>77700</v>
      </c>
    </row>
    <row r="313" spans="1:6" x14ac:dyDescent="0.25">
      <c r="A313" s="22" t="s">
        <v>746</v>
      </c>
      <c r="B313" s="22" t="s">
        <v>747</v>
      </c>
      <c r="C313" s="22">
        <v>36</v>
      </c>
      <c r="D313" s="22" t="s">
        <v>30</v>
      </c>
      <c r="E313" s="22">
        <v>1918.8</v>
      </c>
      <c r="F313" s="22">
        <f t="shared" si="4"/>
        <v>69076.800000000003</v>
      </c>
    </row>
    <row r="314" spans="1:6" x14ac:dyDescent="0.25">
      <c r="A314" s="22" t="s">
        <v>1849</v>
      </c>
      <c r="B314" s="22" t="s">
        <v>1850</v>
      </c>
      <c r="C314" s="22">
        <v>85</v>
      </c>
      <c r="D314" s="22" t="s">
        <v>30</v>
      </c>
      <c r="E314" s="22">
        <v>980</v>
      </c>
      <c r="F314" s="22">
        <f t="shared" si="4"/>
        <v>83300</v>
      </c>
    </row>
    <row r="315" spans="1:6" x14ac:dyDescent="0.25">
      <c r="A315" s="22" t="s">
        <v>1851</v>
      </c>
      <c r="B315" s="22" t="s">
        <v>1852</v>
      </c>
      <c r="C315" s="22">
        <v>180</v>
      </c>
      <c r="D315" s="22" t="s">
        <v>30</v>
      </c>
      <c r="E315" s="22">
        <v>980</v>
      </c>
      <c r="F315" s="22">
        <f t="shared" si="4"/>
        <v>176400</v>
      </c>
    </row>
    <row r="316" spans="1:6" ht="30" x14ac:dyDescent="0.25">
      <c r="A316" s="22" t="s">
        <v>748</v>
      </c>
      <c r="B316" s="22" t="s">
        <v>749</v>
      </c>
      <c r="C316" s="22">
        <v>4</v>
      </c>
      <c r="D316" s="22" t="s">
        <v>30</v>
      </c>
      <c r="E316" s="22">
        <v>885</v>
      </c>
      <c r="F316" s="22">
        <f t="shared" si="4"/>
        <v>3540</v>
      </c>
    </row>
    <row r="317" spans="1:6" x14ac:dyDescent="0.25">
      <c r="A317" s="22" t="s">
        <v>1853</v>
      </c>
      <c r="B317" s="22" t="s">
        <v>1854</v>
      </c>
      <c r="C317" s="22">
        <v>10</v>
      </c>
      <c r="D317" s="22" t="s">
        <v>30</v>
      </c>
      <c r="E317" s="22">
        <v>226.56</v>
      </c>
      <c r="F317" s="22">
        <f t="shared" si="4"/>
        <v>2265.6</v>
      </c>
    </row>
    <row r="318" spans="1:6" x14ac:dyDescent="0.25">
      <c r="A318" s="22" t="s">
        <v>1855</v>
      </c>
      <c r="B318" s="22" t="s">
        <v>1856</v>
      </c>
      <c r="C318" s="22">
        <v>4</v>
      </c>
      <c r="D318" s="22" t="s">
        <v>30</v>
      </c>
      <c r="E318" s="22">
        <v>50.881599999999999</v>
      </c>
      <c r="F318" s="22">
        <f t="shared" si="4"/>
        <v>203.5264</v>
      </c>
    </row>
    <row r="319" spans="1:6" x14ac:dyDescent="0.25">
      <c r="A319" s="22" t="s">
        <v>668</v>
      </c>
      <c r="B319" s="22" t="s">
        <v>669</v>
      </c>
      <c r="C319" s="22">
        <v>1</v>
      </c>
      <c r="D319" s="22" t="s">
        <v>30</v>
      </c>
      <c r="E319" s="22">
        <v>23</v>
      </c>
      <c r="F319" s="22">
        <f t="shared" si="4"/>
        <v>23</v>
      </c>
    </row>
    <row r="320" spans="1:6" x14ac:dyDescent="0.25">
      <c r="A320" s="22" t="s">
        <v>666</v>
      </c>
      <c r="B320" s="22" t="s">
        <v>667</v>
      </c>
      <c r="C320" s="22">
        <v>1</v>
      </c>
      <c r="D320" s="22" t="s">
        <v>30</v>
      </c>
      <c r="E320" s="22">
        <v>40.002000000000002</v>
      </c>
      <c r="F320" s="22">
        <f t="shared" si="4"/>
        <v>40.002000000000002</v>
      </c>
    </row>
    <row r="321" spans="1:6" x14ac:dyDescent="0.25">
      <c r="A321" s="22" t="s">
        <v>670</v>
      </c>
      <c r="B321" s="22" t="s">
        <v>671</v>
      </c>
      <c r="C321" s="22">
        <v>700</v>
      </c>
      <c r="D321" s="22" t="s">
        <v>30</v>
      </c>
      <c r="E321" s="22">
        <v>900</v>
      </c>
      <c r="F321" s="22">
        <f t="shared" si="4"/>
        <v>630000</v>
      </c>
    </row>
    <row r="322" spans="1:6" x14ac:dyDescent="0.25">
      <c r="A322" s="22" t="s">
        <v>1857</v>
      </c>
      <c r="B322" s="22" t="s">
        <v>1858</v>
      </c>
      <c r="C322" s="22">
        <v>25</v>
      </c>
      <c r="D322" s="22" t="s">
        <v>113</v>
      </c>
      <c r="E322" s="22">
        <v>730</v>
      </c>
      <c r="F322" s="22">
        <f t="shared" si="4"/>
        <v>18250</v>
      </c>
    </row>
    <row r="323" spans="1:6" x14ac:dyDescent="0.25">
      <c r="A323" s="22" t="s">
        <v>1859</v>
      </c>
      <c r="B323" s="22" t="s">
        <v>1860</v>
      </c>
      <c r="C323" s="22">
        <v>38</v>
      </c>
      <c r="D323" s="22" t="s">
        <v>113</v>
      </c>
      <c r="E323" s="22">
        <v>780</v>
      </c>
      <c r="F323" s="22">
        <f t="shared" si="4"/>
        <v>29640</v>
      </c>
    </row>
    <row r="324" spans="1:6" x14ac:dyDescent="0.25">
      <c r="A324" s="22" t="s">
        <v>845</v>
      </c>
      <c r="B324" s="22" t="s">
        <v>846</v>
      </c>
      <c r="C324" s="22">
        <v>66</v>
      </c>
      <c r="D324" s="22" t="s">
        <v>30</v>
      </c>
      <c r="E324" s="22">
        <v>780</v>
      </c>
      <c r="F324" s="22">
        <f t="shared" si="4"/>
        <v>51480</v>
      </c>
    </row>
    <row r="325" spans="1:6" x14ac:dyDescent="0.25">
      <c r="A325" s="22" t="s">
        <v>621</v>
      </c>
      <c r="B325" s="22" t="s">
        <v>622</v>
      </c>
      <c r="C325" s="22">
        <v>2</v>
      </c>
      <c r="D325" s="22" t="s">
        <v>30</v>
      </c>
      <c r="E325" s="22">
        <v>14</v>
      </c>
      <c r="F325" s="22">
        <f t="shared" si="4"/>
        <v>28</v>
      </c>
    </row>
    <row r="326" spans="1:6" x14ac:dyDescent="0.25">
      <c r="A326" s="22" t="s">
        <v>1861</v>
      </c>
      <c r="B326" s="22" t="s">
        <v>1862</v>
      </c>
      <c r="C326" s="22">
        <v>87</v>
      </c>
      <c r="D326" s="22" t="s">
        <v>113</v>
      </c>
      <c r="E326" s="22">
        <v>480</v>
      </c>
      <c r="F326" s="22">
        <f t="shared" si="4"/>
        <v>41760</v>
      </c>
    </row>
    <row r="327" spans="1:6" x14ac:dyDescent="0.25">
      <c r="A327" s="22" t="s">
        <v>1863</v>
      </c>
      <c r="B327" s="22" t="s">
        <v>1864</v>
      </c>
      <c r="C327" s="22">
        <v>100</v>
      </c>
      <c r="D327" s="22" t="s">
        <v>30</v>
      </c>
      <c r="E327" s="22">
        <v>78.670599999999993</v>
      </c>
      <c r="F327" s="22">
        <f t="shared" si="4"/>
        <v>7867.0599999999995</v>
      </c>
    </row>
    <row r="328" spans="1:6" x14ac:dyDescent="0.25">
      <c r="F328" s="42">
        <f>SUM(F141:F327)</f>
        <v>14801529.697999999</v>
      </c>
    </row>
    <row r="332" spans="1:6" ht="15.75" x14ac:dyDescent="0.25">
      <c r="A332" s="17" t="s">
        <v>20</v>
      </c>
      <c r="B332" s="17"/>
      <c r="C332" s="17"/>
      <c r="D332" s="17"/>
      <c r="E332" s="17"/>
      <c r="F332" s="17"/>
    </row>
    <row r="333" spans="1:6" ht="15.75" x14ac:dyDescent="0.25">
      <c r="A333" s="17" t="s">
        <v>1</v>
      </c>
      <c r="B333" s="17"/>
      <c r="C333" s="17"/>
      <c r="D333" s="17"/>
      <c r="E333" s="17"/>
      <c r="F333" s="17"/>
    </row>
    <row r="334" spans="1:6" ht="15.75" x14ac:dyDescent="0.25">
      <c r="A334" s="17" t="s">
        <v>21</v>
      </c>
      <c r="B334" s="17"/>
      <c r="C334" s="17"/>
      <c r="D334" s="17"/>
      <c r="E334" s="17"/>
      <c r="F334" s="17"/>
    </row>
    <row r="335" spans="1:6" ht="18.75" x14ac:dyDescent="0.3">
      <c r="A335" s="34" t="s">
        <v>1987</v>
      </c>
      <c r="B335" s="34"/>
      <c r="C335" s="34"/>
      <c r="D335" s="34"/>
      <c r="E335" s="34"/>
      <c r="F335" s="34"/>
    </row>
    <row r="336" spans="1:6" ht="18.75" x14ac:dyDescent="0.3">
      <c r="A336" s="35" t="s">
        <v>1722</v>
      </c>
      <c r="B336" s="35"/>
      <c r="C336" s="35"/>
      <c r="D336" s="35"/>
      <c r="E336" s="35"/>
      <c r="F336" s="35"/>
    </row>
    <row r="337" spans="1:6" ht="45" x14ac:dyDescent="0.25">
      <c r="A337" s="36" t="s">
        <v>23</v>
      </c>
      <c r="B337" s="36" t="s">
        <v>24</v>
      </c>
      <c r="C337" s="37" t="s">
        <v>2068</v>
      </c>
      <c r="D337" s="36" t="s">
        <v>26</v>
      </c>
      <c r="E337" s="36" t="s">
        <v>27</v>
      </c>
      <c r="F337" s="36" t="s">
        <v>8</v>
      </c>
    </row>
    <row r="338" spans="1:6" ht="30" x14ac:dyDescent="0.25">
      <c r="A338" s="22" t="s">
        <v>1723</v>
      </c>
      <c r="B338" s="22" t="s">
        <v>1724</v>
      </c>
      <c r="C338" s="22">
        <v>42</v>
      </c>
      <c r="D338" s="22" t="s">
        <v>113</v>
      </c>
      <c r="E338" s="22">
        <v>250</v>
      </c>
      <c r="F338" s="22">
        <f t="shared" ref="F338:F401" si="5">C338*E338</f>
        <v>10500</v>
      </c>
    </row>
    <row r="339" spans="1:6" x14ac:dyDescent="0.25">
      <c r="A339" s="22" t="s">
        <v>786</v>
      </c>
      <c r="B339" s="22" t="s">
        <v>787</v>
      </c>
      <c r="C339" s="22">
        <v>5850</v>
      </c>
      <c r="D339" s="22" t="s">
        <v>30</v>
      </c>
      <c r="E339" s="22">
        <v>0.98</v>
      </c>
      <c r="F339" s="22">
        <f t="shared" si="5"/>
        <v>5733</v>
      </c>
    </row>
    <row r="340" spans="1:6" x14ac:dyDescent="0.25">
      <c r="A340" s="22" t="s">
        <v>1729</v>
      </c>
      <c r="B340" s="22" t="s">
        <v>1730</v>
      </c>
      <c r="C340" s="22">
        <v>30</v>
      </c>
      <c r="D340" s="22" t="s">
        <v>113</v>
      </c>
      <c r="E340" s="22">
        <v>60.8</v>
      </c>
      <c r="F340" s="22">
        <f t="shared" si="5"/>
        <v>1824</v>
      </c>
    </row>
    <row r="341" spans="1:6" x14ac:dyDescent="0.25">
      <c r="A341" s="22" t="s">
        <v>790</v>
      </c>
      <c r="B341" s="22" t="s">
        <v>791</v>
      </c>
      <c r="C341" s="22">
        <v>70</v>
      </c>
      <c r="D341" s="22" t="s">
        <v>30</v>
      </c>
      <c r="E341" s="22">
        <v>48</v>
      </c>
      <c r="F341" s="22">
        <f t="shared" si="5"/>
        <v>3360</v>
      </c>
    </row>
    <row r="342" spans="1:6" x14ac:dyDescent="0.25">
      <c r="A342" s="22" t="s">
        <v>788</v>
      </c>
      <c r="B342" s="22" t="s">
        <v>789</v>
      </c>
      <c r="C342" s="22">
        <v>1355</v>
      </c>
      <c r="D342" s="22" t="s">
        <v>30</v>
      </c>
      <c r="E342" s="22">
        <v>1</v>
      </c>
      <c r="F342" s="22">
        <f t="shared" si="5"/>
        <v>1355</v>
      </c>
    </row>
    <row r="343" spans="1:6" x14ac:dyDescent="0.25">
      <c r="A343" s="22" t="s">
        <v>715</v>
      </c>
      <c r="B343" s="22" t="s">
        <v>1731</v>
      </c>
      <c r="C343" s="22">
        <v>53</v>
      </c>
      <c r="D343" s="22" t="s">
        <v>113</v>
      </c>
      <c r="E343" s="22">
        <v>465.3</v>
      </c>
      <c r="F343" s="22">
        <f t="shared" si="5"/>
        <v>24660.9</v>
      </c>
    </row>
    <row r="344" spans="1:6" x14ac:dyDescent="0.25">
      <c r="A344" s="22" t="s">
        <v>730</v>
      </c>
      <c r="B344" s="22" t="s">
        <v>731</v>
      </c>
      <c r="C344" s="22">
        <v>85</v>
      </c>
      <c r="D344" s="22" t="s">
        <v>30</v>
      </c>
      <c r="E344" s="22">
        <v>510</v>
      </c>
      <c r="F344" s="22">
        <f t="shared" si="5"/>
        <v>43350</v>
      </c>
    </row>
    <row r="345" spans="1:6" x14ac:dyDescent="0.25">
      <c r="A345" s="22" t="s">
        <v>732</v>
      </c>
      <c r="B345" s="22" t="s">
        <v>733</v>
      </c>
      <c r="C345" s="22">
        <v>1200</v>
      </c>
      <c r="D345" s="22" t="s">
        <v>30</v>
      </c>
      <c r="E345" s="22">
        <v>0.3</v>
      </c>
      <c r="F345" s="22">
        <f t="shared" si="5"/>
        <v>360</v>
      </c>
    </row>
    <row r="346" spans="1:6" x14ac:dyDescent="0.25">
      <c r="A346" s="22" t="s">
        <v>1732</v>
      </c>
      <c r="B346" s="22" t="s">
        <v>1733</v>
      </c>
      <c r="C346" s="22">
        <v>26</v>
      </c>
      <c r="D346" s="22" t="s">
        <v>288</v>
      </c>
      <c r="E346" s="22">
        <v>0.95</v>
      </c>
      <c r="F346" s="22">
        <f t="shared" si="5"/>
        <v>24.7</v>
      </c>
    </row>
    <row r="347" spans="1:6" x14ac:dyDescent="0.25">
      <c r="A347" s="22" t="s">
        <v>752</v>
      </c>
      <c r="B347" s="22" t="s">
        <v>753</v>
      </c>
      <c r="C347" s="22">
        <v>84</v>
      </c>
      <c r="D347" s="22" t="s">
        <v>637</v>
      </c>
      <c r="E347" s="22">
        <v>1470</v>
      </c>
      <c r="F347" s="22">
        <f t="shared" si="5"/>
        <v>123480</v>
      </c>
    </row>
    <row r="348" spans="1:6" x14ac:dyDescent="0.25">
      <c r="A348" s="22" t="s">
        <v>1734</v>
      </c>
      <c r="B348" s="22" t="s">
        <v>1735</v>
      </c>
      <c r="C348" s="22">
        <v>113</v>
      </c>
      <c r="D348" s="22" t="s">
        <v>30</v>
      </c>
      <c r="E348" s="22">
        <v>1720</v>
      </c>
      <c r="F348" s="22">
        <f t="shared" si="5"/>
        <v>194360</v>
      </c>
    </row>
    <row r="349" spans="1:6" x14ac:dyDescent="0.25">
      <c r="A349" s="22" t="s">
        <v>1736</v>
      </c>
      <c r="B349" s="22" t="s">
        <v>1737</v>
      </c>
      <c r="C349" s="22">
        <v>28</v>
      </c>
      <c r="D349" s="22" t="s">
        <v>637</v>
      </c>
      <c r="E349" s="22">
        <v>2200</v>
      </c>
      <c r="F349" s="22">
        <f t="shared" si="5"/>
        <v>61600</v>
      </c>
    </row>
    <row r="350" spans="1:6" ht="30" x14ac:dyDescent="0.25">
      <c r="A350" s="22" t="s">
        <v>2085</v>
      </c>
      <c r="B350" s="22" t="s">
        <v>2086</v>
      </c>
      <c r="C350" s="22">
        <v>135</v>
      </c>
      <c r="D350" s="22" t="s">
        <v>113</v>
      </c>
      <c r="E350" s="22">
        <v>277.2</v>
      </c>
      <c r="F350" s="22">
        <f t="shared" si="5"/>
        <v>37422</v>
      </c>
    </row>
    <row r="351" spans="1:6" x14ac:dyDescent="0.25">
      <c r="A351" s="22" t="s">
        <v>1738</v>
      </c>
      <c r="B351" s="22" t="s">
        <v>1739</v>
      </c>
      <c r="C351" s="22">
        <v>99</v>
      </c>
      <c r="D351" s="22" t="s">
        <v>30</v>
      </c>
      <c r="E351" s="22">
        <v>1706</v>
      </c>
      <c r="F351" s="22">
        <f t="shared" si="5"/>
        <v>168894</v>
      </c>
    </row>
    <row r="352" spans="1:6" x14ac:dyDescent="0.25">
      <c r="A352" s="22" t="s">
        <v>1740</v>
      </c>
      <c r="B352" s="22" t="s">
        <v>1741</v>
      </c>
      <c r="C352" s="22">
        <v>35</v>
      </c>
      <c r="D352" s="22" t="s">
        <v>113</v>
      </c>
      <c r="E352" s="22">
        <v>10</v>
      </c>
      <c r="F352" s="22">
        <f t="shared" si="5"/>
        <v>350</v>
      </c>
    </row>
    <row r="353" spans="1:6" x14ac:dyDescent="0.25">
      <c r="A353" s="22" t="s">
        <v>1742</v>
      </c>
      <c r="B353" s="22" t="s">
        <v>1743</v>
      </c>
      <c r="C353" s="22">
        <v>285</v>
      </c>
      <c r="D353" s="22" t="s">
        <v>30</v>
      </c>
      <c r="E353" s="22">
        <v>82</v>
      </c>
      <c r="F353" s="22">
        <f t="shared" si="5"/>
        <v>23370</v>
      </c>
    </row>
    <row r="354" spans="1:6" x14ac:dyDescent="0.25">
      <c r="A354" s="22" t="s">
        <v>697</v>
      </c>
      <c r="B354" s="22" t="s">
        <v>698</v>
      </c>
      <c r="C354" s="22">
        <v>998</v>
      </c>
      <c r="D354" s="22" t="s">
        <v>30</v>
      </c>
      <c r="E354" s="22">
        <v>960</v>
      </c>
      <c r="F354" s="22">
        <f t="shared" si="5"/>
        <v>958080</v>
      </c>
    </row>
    <row r="355" spans="1:6" x14ac:dyDescent="0.25">
      <c r="A355" s="22" t="s">
        <v>1744</v>
      </c>
      <c r="B355" s="22" t="s">
        <v>617</v>
      </c>
      <c r="C355" s="22">
        <v>18</v>
      </c>
      <c r="D355" s="22" t="s">
        <v>130</v>
      </c>
      <c r="E355" s="22">
        <v>1</v>
      </c>
      <c r="F355" s="22">
        <f t="shared" si="5"/>
        <v>18</v>
      </c>
    </row>
    <row r="356" spans="1:6" x14ac:dyDescent="0.25">
      <c r="A356" s="22" t="s">
        <v>810</v>
      </c>
      <c r="B356" s="22" t="s">
        <v>811</v>
      </c>
      <c r="C356" s="22">
        <v>4</v>
      </c>
      <c r="D356" s="22" t="s">
        <v>30</v>
      </c>
      <c r="E356" s="22">
        <v>4741.1000000000004</v>
      </c>
      <c r="F356" s="22">
        <f t="shared" si="5"/>
        <v>18964.400000000001</v>
      </c>
    </row>
    <row r="357" spans="1:6" x14ac:dyDescent="0.25">
      <c r="A357" s="22" t="s">
        <v>2087</v>
      </c>
      <c r="B357" s="22" t="s">
        <v>2088</v>
      </c>
      <c r="C357" s="22">
        <v>1</v>
      </c>
      <c r="D357" s="22" t="s">
        <v>30</v>
      </c>
      <c r="E357" s="22">
        <v>948</v>
      </c>
      <c r="F357" s="22">
        <f t="shared" si="5"/>
        <v>948</v>
      </c>
    </row>
    <row r="358" spans="1:6" x14ac:dyDescent="0.25">
      <c r="A358" s="22"/>
      <c r="B358" s="22" t="s">
        <v>2089</v>
      </c>
      <c r="C358" s="22">
        <v>8</v>
      </c>
      <c r="D358" s="22" t="s">
        <v>2090</v>
      </c>
      <c r="E358" s="22">
        <v>1</v>
      </c>
      <c r="F358" s="22">
        <f t="shared" si="5"/>
        <v>8</v>
      </c>
    </row>
    <row r="359" spans="1:6" x14ac:dyDescent="0.25">
      <c r="A359" s="22" t="s">
        <v>853</v>
      </c>
      <c r="B359" s="22" t="s">
        <v>854</v>
      </c>
      <c r="C359" s="22">
        <v>4</v>
      </c>
      <c r="D359" s="22" t="s">
        <v>30</v>
      </c>
      <c r="E359" s="22">
        <v>5625</v>
      </c>
      <c r="F359" s="22">
        <f t="shared" si="5"/>
        <v>22500</v>
      </c>
    </row>
    <row r="360" spans="1:6" x14ac:dyDescent="0.25">
      <c r="A360" s="22" t="s">
        <v>824</v>
      </c>
      <c r="B360" s="22" t="s">
        <v>825</v>
      </c>
      <c r="C360" s="22">
        <v>100</v>
      </c>
      <c r="D360" s="22" t="s">
        <v>30</v>
      </c>
      <c r="E360" s="22">
        <v>73.599999999999994</v>
      </c>
      <c r="F360" s="22">
        <f t="shared" si="5"/>
        <v>7359.9999999999991</v>
      </c>
    </row>
    <row r="361" spans="1:6" x14ac:dyDescent="0.25">
      <c r="A361" s="22" t="s">
        <v>1745</v>
      </c>
      <c r="B361" s="22" t="s">
        <v>1746</v>
      </c>
      <c r="C361" s="22">
        <v>4</v>
      </c>
      <c r="D361" s="22" t="s">
        <v>30</v>
      </c>
      <c r="E361" s="22">
        <v>6680.0036</v>
      </c>
      <c r="F361" s="22">
        <f t="shared" si="5"/>
        <v>26720.0144</v>
      </c>
    </row>
    <row r="362" spans="1:6" x14ac:dyDescent="0.25">
      <c r="A362" s="22" t="s">
        <v>648</v>
      </c>
      <c r="B362" s="22" t="s">
        <v>649</v>
      </c>
      <c r="C362" s="22">
        <v>1</v>
      </c>
      <c r="D362" s="22" t="s">
        <v>30</v>
      </c>
      <c r="E362" s="22">
        <v>5855.9859999999999</v>
      </c>
      <c r="F362" s="22">
        <f t="shared" si="5"/>
        <v>5855.9859999999999</v>
      </c>
    </row>
    <row r="363" spans="1:6" ht="30" x14ac:dyDescent="0.25">
      <c r="A363" s="22" t="s">
        <v>2091</v>
      </c>
      <c r="B363" s="22" t="s">
        <v>2092</v>
      </c>
      <c r="C363" s="22">
        <v>20</v>
      </c>
      <c r="D363" s="22" t="s">
        <v>857</v>
      </c>
      <c r="E363" s="22">
        <v>262.5</v>
      </c>
      <c r="F363" s="22">
        <f t="shared" si="5"/>
        <v>5250</v>
      </c>
    </row>
    <row r="364" spans="1:6" ht="30" x14ac:dyDescent="0.25">
      <c r="A364" s="22" t="s">
        <v>683</v>
      </c>
      <c r="B364" s="22" t="s">
        <v>684</v>
      </c>
      <c r="C364" s="22">
        <v>49</v>
      </c>
      <c r="D364" s="22" t="s">
        <v>30</v>
      </c>
      <c r="E364" s="22">
        <v>288</v>
      </c>
      <c r="F364" s="22">
        <f t="shared" si="5"/>
        <v>14112</v>
      </c>
    </row>
    <row r="365" spans="1:6" ht="30" x14ac:dyDescent="0.25">
      <c r="A365" s="22" t="s">
        <v>1747</v>
      </c>
      <c r="B365" s="22" t="s">
        <v>1748</v>
      </c>
      <c r="C365" s="22">
        <v>58</v>
      </c>
      <c r="D365" s="22" t="s">
        <v>30</v>
      </c>
      <c r="E365" s="22">
        <v>1150</v>
      </c>
      <c r="F365" s="22">
        <f t="shared" si="5"/>
        <v>66700</v>
      </c>
    </row>
    <row r="366" spans="1:6" ht="30" x14ac:dyDescent="0.25">
      <c r="A366" s="22" t="s">
        <v>1749</v>
      </c>
      <c r="B366" s="22" t="s">
        <v>1750</v>
      </c>
      <c r="C366" s="22">
        <v>70</v>
      </c>
      <c r="D366" s="22" t="s">
        <v>30</v>
      </c>
      <c r="E366" s="22">
        <v>1900</v>
      </c>
      <c r="F366" s="22">
        <f t="shared" si="5"/>
        <v>133000</v>
      </c>
    </row>
    <row r="367" spans="1:6" x14ac:dyDescent="0.25">
      <c r="A367" s="22" t="s">
        <v>693</v>
      </c>
      <c r="B367" s="22" t="s">
        <v>694</v>
      </c>
      <c r="C367" s="22">
        <v>780</v>
      </c>
      <c r="D367" s="22" t="s">
        <v>30</v>
      </c>
      <c r="E367" s="22">
        <v>9.31</v>
      </c>
      <c r="F367" s="22">
        <f t="shared" si="5"/>
        <v>7261.8</v>
      </c>
    </row>
    <row r="368" spans="1:6" x14ac:dyDescent="0.25">
      <c r="A368" s="22" t="s">
        <v>1751</v>
      </c>
      <c r="B368" s="22" t="s">
        <v>1752</v>
      </c>
      <c r="C368" s="22">
        <v>44</v>
      </c>
      <c r="D368" s="22" t="s">
        <v>30</v>
      </c>
      <c r="E368" s="22">
        <v>128</v>
      </c>
      <c r="F368" s="22">
        <f t="shared" si="5"/>
        <v>5632</v>
      </c>
    </row>
    <row r="369" spans="1:6" x14ac:dyDescent="0.25">
      <c r="A369" s="22" t="s">
        <v>1753</v>
      </c>
      <c r="B369" s="22" t="s">
        <v>1754</v>
      </c>
      <c r="C369" s="22">
        <v>22</v>
      </c>
      <c r="D369" s="22" t="s">
        <v>30</v>
      </c>
      <c r="E369" s="22">
        <v>8000</v>
      </c>
      <c r="F369" s="22">
        <f t="shared" si="5"/>
        <v>176000</v>
      </c>
    </row>
    <row r="370" spans="1:6" x14ac:dyDescent="0.25">
      <c r="A370" s="22" t="s">
        <v>1755</v>
      </c>
      <c r="B370" s="22" t="s">
        <v>1756</v>
      </c>
      <c r="C370" s="22">
        <v>73</v>
      </c>
      <c r="D370" s="22" t="s">
        <v>30</v>
      </c>
      <c r="E370" s="22">
        <v>676</v>
      </c>
      <c r="F370" s="22">
        <f t="shared" si="5"/>
        <v>49348</v>
      </c>
    </row>
    <row r="371" spans="1:6" x14ac:dyDescent="0.25">
      <c r="A371" s="22" t="s">
        <v>726</v>
      </c>
      <c r="B371" s="22" t="s">
        <v>727</v>
      </c>
      <c r="C371" s="22">
        <v>1</v>
      </c>
      <c r="D371" s="22" t="s">
        <v>30</v>
      </c>
      <c r="E371" s="22">
        <v>495.6</v>
      </c>
      <c r="F371" s="22">
        <f t="shared" si="5"/>
        <v>495.6</v>
      </c>
    </row>
    <row r="372" spans="1:6" x14ac:dyDescent="0.25">
      <c r="A372" s="22" t="s">
        <v>633</v>
      </c>
      <c r="B372" s="22" t="s">
        <v>634</v>
      </c>
      <c r="C372" s="22">
        <v>300</v>
      </c>
      <c r="D372" s="22" t="s">
        <v>30</v>
      </c>
      <c r="E372" s="22">
        <v>300</v>
      </c>
      <c r="F372" s="22">
        <f t="shared" si="5"/>
        <v>90000</v>
      </c>
    </row>
    <row r="373" spans="1:6" x14ac:dyDescent="0.25">
      <c r="A373" s="22" t="s">
        <v>631</v>
      </c>
      <c r="B373" s="22" t="s">
        <v>632</v>
      </c>
      <c r="C373" s="22">
        <v>300</v>
      </c>
      <c r="D373" s="22" t="s">
        <v>30</v>
      </c>
      <c r="E373" s="22">
        <v>3.76</v>
      </c>
      <c r="F373" s="22">
        <f t="shared" si="5"/>
        <v>1128</v>
      </c>
    </row>
    <row r="374" spans="1:6" ht="45" x14ac:dyDescent="0.25">
      <c r="A374" s="22" t="s">
        <v>1757</v>
      </c>
      <c r="B374" s="22" t="s">
        <v>1758</v>
      </c>
      <c r="C374" s="22">
        <v>184</v>
      </c>
      <c r="D374" s="22" t="s">
        <v>30</v>
      </c>
      <c r="E374" s="22">
        <v>250</v>
      </c>
      <c r="F374" s="22">
        <f t="shared" si="5"/>
        <v>46000</v>
      </c>
    </row>
    <row r="375" spans="1:6" x14ac:dyDescent="0.25">
      <c r="A375" s="22" t="s">
        <v>841</v>
      </c>
      <c r="B375" s="22" t="s">
        <v>842</v>
      </c>
      <c r="C375" s="22">
        <v>90</v>
      </c>
      <c r="D375" s="22" t="s">
        <v>637</v>
      </c>
      <c r="E375" s="22">
        <v>20.399999999999999</v>
      </c>
      <c r="F375" s="22">
        <f t="shared" si="5"/>
        <v>1835.9999999999998</v>
      </c>
    </row>
    <row r="376" spans="1:6" ht="30" x14ac:dyDescent="0.25">
      <c r="A376" s="22" t="s">
        <v>736</v>
      </c>
      <c r="B376" s="22" t="s">
        <v>737</v>
      </c>
      <c r="C376" s="22">
        <v>81</v>
      </c>
      <c r="D376" s="22" t="s">
        <v>30</v>
      </c>
      <c r="E376" s="22">
        <v>912</v>
      </c>
      <c r="F376" s="22">
        <f t="shared" si="5"/>
        <v>73872</v>
      </c>
    </row>
    <row r="377" spans="1:6" x14ac:dyDescent="0.25">
      <c r="A377" s="22" t="s">
        <v>1759</v>
      </c>
      <c r="B377" s="22" t="s">
        <v>1760</v>
      </c>
      <c r="C377" s="22">
        <f>205*100</f>
        <v>20500</v>
      </c>
      <c r="D377" s="22" t="s">
        <v>30</v>
      </c>
      <c r="E377" s="22">
        <v>1.44</v>
      </c>
      <c r="F377" s="22">
        <f t="shared" si="5"/>
        <v>29520</v>
      </c>
    </row>
    <row r="378" spans="1:6" x14ac:dyDescent="0.25">
      <c r="A378" s="22" t="s">
        <v>1761</v>
      </c>
      <c r="B378" s="22" t="s">
        <v>1762</v>
      </c>
      <c r="C378" s="22">
        <v>89</v>
      </c>
      <c r="D378" s="22" t="s">
        <v>30</v>
      </c>
      <c r="E378" s="22">
        <v>376</v>
      </c>
      <c r="F378" s="22">
        <f t="shared" si="5"/>
        <v>33464</v>
      </c>
    </row>
    <row r="379" spans="1:6" x14ac:dyDescent="0.25">
      <c r="A379" s="22" t="s">
        <v>2093</v>
      </c>
      <c r="B379" s="22" t="s">
        <v>2094</v>
      </c>
      <c r="C379" s="22">
        <v>2</v>
      </c>
      <c r="D379" s="22" t="s">
        <v>56</v>
      </c>
      <c r="E379" s="22">
        <v>31.494199999999999</v>
      </c>
      <c r="F379" s="22">
        <f t="shared" si="5"/>
        <v>62.988399999999999</v>
      </c>
    </row>
    <row r="380" spans="1:6" x14ac:dyDescent="0.25">
      <c r="A380" s="22" t="s">
        <v>2095</v>
      </c>
      <c r="B380" s="22" t="s">
        <v>2096</v>
      </c>
      <c r="C380" s="22">
        <v>2</v>
      </c>
      <c r="D380" s="22" t="s">
        <v>56</v>
      </c>
      <c r="E380" s="22">
        <v>31.494199999999999</v>
      </c>
      <c r="F380" s="22">
        <f t="shared" si="5"/>
        <v>62.988399999999999</v>
      </c>
    </row>
    <row r="381" spans="1:6" x14ac:dyDescent="0.25">
      <c r="A381" s="22" t="s">
        <v>2097</v>
      </c>
      <c r="B381" s="22" t="s">
        <v>2098</v>
      </c>
      <c r="C381" s="22">
        <v>2</v>
      </c>
      <c r="D381" s="22" t="s">
        <v>56</v>
      </c>
      <c r="E381" s="22">
        <v>31.494199999999999</v>
      </c>
      <c r="F381" s="22">
        <f t="shared" si="5"/>
        <v>62.988399999999999</v>
      </c>
    </row>
    <row r="382" spans="1:6" x14ac:dyDescent="0.25">
      <c r="A382" s="22" t="s">
        <v>614</v>
      </c>
      <c r="B382" s="22" t="s">
        <v>615</v>
      </c>
      <c r="C382" s="22">
        <v>22</v>
      </c>
      <c r="D382" s="22" t="s">
        <v>30</v>
      </c>
      <c r="E382" s="22">
        <v>1196</v>
      </c>
      <c r="F382" s="22">
        <f t="shared" si="5"/>
        <v>26312</v>
      </c>
    </row>
    <row r="383" spans="1:6" x14ac:dyDescent="0.25">
      <c r="A383" s="22" t="s">
        <v>691</v>
      </c>
      <c r="B383" s="22" t="s">
        <v>2099</v>
      </c>
      <c r="C383" s="22">
        <v>90</v>
      </c>
      <c r="D383" s="22" t="s">
        <v>30</v>
      </c>
      <c r="E383" s="22">
        <v>45.6</v>
      </c>
      <c r="F383" s="22">
        <f t="shared" si="5"/>
        <v>4104</v>
      </c>
    </row>
    <row r="384" spans="1:6" x14ac:dyDescent="0.25">
      <c r="A384" s="22" t="s">
        <v>679</v>
      </c>
      <c r="B384" s="22" t="s">
        <v>680</v>
      </c>
      <c r="C384" s="22">
        <v>123</v>
      </c>
      <c r="D384" s="22" t="s">
        <v>113</v>
      </c>
      <c r="E384" s="22">
        <v>17.82</v>
      </c>
      <c r="F384" s="22">
        <f t="shared" si="5"/>
        <v>2191.86</v>
      </c>
    </row>
    <row r="385" spans="1:6" x14ac:dyDescent="0.25">
      <c r="A385" s="22" t="s">
        <v>1763</v>
      </c>
      <c r="B385" s="22" t="s">
        <v>1764</v>
      </c>
      <c r="C385" s="22">
        <v>23</v>
      </c>
      <c r="D385" s="22" t="s">
        <v>30</v>
      </c>
      <c r="E385" s="22">
        <v>224</v>
      </c>
      <c r="F385" s="22">
        <f t="shared" si="5"/>
        <v>5152</v>
      </c>
    </row>
    <row r="386" spans="1:6" x14ac:dyDescent="0.25">
      <c r="A386" s="22" t="s">
        <v>685</v>
      </c>
      <c r="B386" s="22" t="s">
        <v>686</v>
      </c>
      <c r="C386" s="22">
        <v>10</v>
      </c>
      <c r="D386" s="22" t="s">
        <v>30</v>
      </c>
      <c r="E386" s="22">
        <v>1</v>
      </c>
      <c r="F386" s="22">
        <f t="shared" si="5"/>
        <v>10</v>
      </c>
    </row>
    <row r="387" spans="1:6" x14ac:dyDescent="0.25">
      <c r="A387" s="22" t="s">
        <v>2100</v>
      </c>
      <c r="B387" s="22" t="s">
        <v>2101</v>
      </c>
      <c r="C387" s="22">
        <v>68</v>
      </c>
      <c r="D387" s="22" t="s">
        <v>113</v>
      </c>
      <c r="E387" s="22">
        <v>980</v>
      </c>
      <c r="F387" s="22">
        <f t="shared" si="5"/>
        <v>66640</v>
      </c>
    </row>
    <row r="388" spans="1:6" ht="30" x14ac:dyDescent="0.25">
      <c r="A388" s="22" t="s">
        <v>1768</v>
      </c>
      <c r="B388" s="22" t="s">
        <v>1769</v>
      </c>
      <c r="C388" s="22">
        <f>(14*30)+100</f>
        <v>520</v>
      </c>
      <c r="D388" s="22" t="s">
        <v>30</v>
      </c>
      <c r="E388" s="22">
        <v>5.0999999999999996</v>
      </c>
      <c r="F388" s="22">
        <f t="shared" si="5"/>
        <v>2652</v>
      </c>
    </row>
    <row r="389" spans="1:6" ht="30" x14ac:dyDescent="0.25">
      <c r="A389" s="22" t="s">
        <v>2102</v>
      </c>
      <c r="B389" s="22" t="s">
        <v>2103</v>
      </c>
      <c r="C389" s="22">
        <v>73</v>
      </c>
      <c r="D389" s="22" t="s">
        <v>30</v>
      </c>
      <c r="E389" s="22">
        <v>581</v>
      </c>
      <c r="F389" s="22">
        <f t="shared" si="5"/>
        <v>42413</v>
      </c>
    </row>
    <row r="390" spans="1:6" ht="30" x14ac:dyDescent="0.25">
      <c r="A390" s="22" t="s">
        <v>1770</v>
      </c>
      <c r="B390" s="22" t="s">
        <v>1771</v>
      </c>
      <c r="C390" s="22">
        <f>(110*5)</f>
        <v>550</v>
      </c>
      <c r="D390" s="22" t="s">
        <v>30</v>
      </c>
      <c r="E390" s="22">
        <v>1.1000000000000001</v>
      </c>
      <c r="F390" s="22">
        <f t="shared" si="5"/>
        <v>605</v>
      </c>
    </row>
    <row r="391" spans="1:6" ht="30" x14ac:dyDescent="0.25">
      <c r="A391" s="22" t="s">
        <v>754</v>
      </c>
      <c r="B391" s="22" t="s">
        <v>755</v>
      </c>
      <c r="C391" s="22">
        <v>133</v>
      </c>
      <c r="D391" s="22" t="s">
        <v>30</v>
      </c>
      <c r="E391" s="22">
        <v>1010</v>
      </c>
      <c r="F391" s="22">
        <f t="shared" si="5"/>
        <v>134330</v>
      </c>
    </row>
    <row r="392" spans="1:6" x14ac:dyDescent="0.25">
      <c r="A392" s="22" t="s">
        <v>782</v>
      </c>
      <c r="B392" s="22" t="s">
        <v>783</v>
      </c>
      <c r="C392" s="22">
        <v>116</v>
      </c>
      <c r="D392" s="22" t="s">
        <v>30</v>
      </c>
      <c r="E392" s="22">
        <v>434</v>
      </c>
      <c r="F392" s="22">
        <f t="shared" si="5"/>
        <v>50344</v>
      </c>
    </row>
    <row r="393" spans="1:6" x14ac:dyDescent="0.25">
      <c r="A393" s="22" t="s">
        <v>784</v>
      </c>
      <c r="B393" s="22" t="s">
        <v>785</v>
      </c>
      <c r="C393" s="22">
        <v>1</v>
      </c>
      <c r="D393" s="22" t="s">
        <v>30</v>
      </c>
      <c r="E393" s="22">
        <v>1097.0999999999999</v>
      </c>
      <c r="F393" s="22">
        <f t="shared" si="5"/>
        <v>1097.0999999999999</v>
      </c>
    </row>
    <row r="394" spans="1:6" x14ac:dyDescent="0.25">
      <c r="A394" s="22" t="s">
        <v>1772</v>
      </c>
      <c r="B394" s="22" t="s">
        <v>1773</v>
      </c>
      <c r="C394" s="22">
        <v>58</v>
      </c>
      <c r="D394" s="22" t="s">
        <v>30</v>
      </c>
      <c r="E394" s="22">
        <v>136</v>
      </c>
      <c r="F394" s="22">
        <f t="shared" si="5"/>
        <v>7888</v>
      </c>
    </row>
    <row r="395" spans="1:6" x14ac:dyDescent="0.25">
      <c r="A395" s="22" t="s">
        <v>1774</v>
      </c>
      <c r="B395" s="22" t="s">
        <v>1775</v>
      </c>
      <c r="C395" s="22">
        <v>106</v>
      </c>
      <c r="D395" s="22" t="s">
        <v>30</v>
      </c>
      <c r="E395" s="22">
        <v>64</v>
      </c>
      <c r="F395" s="22">
        <f t="shared" si="5"/>
        <v>6784</v>
      </c>
    </row>
    <row r="396" spans="1:6" x14ac:dyDescent="0.25">
      <c r="A396" s="22" t="s">
        <v>770</v>
      </c>
      <c r="B396" s="22" t="s">
        <v>771</v>
      </c>
      <c r="C396" s="22">
        <v>11620</v>
      </c>
      <c r="D396" s="22" t="s">
        <v>30</v>
      </c>
      <c r="E396" s="22">
        <v>7.34</v>
      </c>
      <c r="F396" s="22">
        <f t="shared" si="5"/>
        <v>85290.8</v>
      </c>
    </row>
    <row r="397" spans="1:6" x14ac:dyDescent="0.25">
      <c r="A397" s="22" t="s">
        <v>843</v>
      </c>
      <c r="B397" s="22" t="s">
        <v>844</v>
      </c>
      <c r="C397" s="22">
        <v>73</v>
      </c>
      <c r="D397" s="22" t="s">
        <v>30</v>
      </c>
      <c r="E397" s="22">
        <v>120</v>
      </c>
      <c r="F397" s="22">
        <f t="shared" si="5"/>
        <v>8760</v>
      </c>
    </row>
    <row r="398" spans="1:6" x14ac:dyDescent="0.25">
      <c r="A398" s="22" t="s">
        <v>1780</v>
      </c>
      <c r="B398" s="22" t="s">
        <v>1781</v>
      </c>
      <c r="C398" s="22">
        <v>30</v>
      </c>
      <c r="D398" s="22" t="s">
        <v>30</v>
      </c>
      <c r="E398" s="22">
        <v>90</v>
      </c>
      <c r="F398" s="22">
        <f t="shared" si="5"/>
        <v>2700</v>
      </c>
    </row>
    <row r="399" spans="1:6" x14ac:dyDescent="0.25">
      <c r="A399" s="22" t="s">
        <v>1782</v>
      </c>
      <c r="B399" s="22" t="s">
        <v>1783</v>
      </c>
      <c r="C399" s="22">
        <v>107</v>
      </c>
      <c r="D399" s="22" t="s">
        <v>30</v>
      </c>
      <c r="E399" s="22">
        <v>63.92</v>
      </c>
      <c r="F399" s="22">
        <f t="shared" si="5"/>
        <v>6839.4400000000005</v>
      </c>
    </row>
    <row r="400" spans="1:6" x14ac:dyDescent="0.25">
      <c r="A400" s="22" t="s">
        <v>814</v>
      </c>
      <c r="B400" s="22" t="s">
        <v>815</v>
      </c>
      <c r="C400" s="22">
        <v>16</v>
      </c>
      <c r="D400" s="22" t="s">
        <v>30</v>
      </c>
      <c r="E400" s="22">
        <v>140</v>
      </c>
      <c r="F400" s="22">
        <f t="shared" si="5"/>
        <v>2240</v>
      </c>
    </row>
    <row r="401" spans="1:6" x14ac:dyDescent="0.25">
      <c r="A401" s="22" t="s">
        <v>1784</v>
      </c>
      <c r="B401" s="22" t="s">
        <v>1785</v>
      </c>
      <c r="C401" s="22">
        <v>71</v>
      </c>
      <c r="D401" s="22" t="s">
        <v>30</v>
      </c>
      <c r="E401" s="22">
        <v>43.2</v>
      </c>
      <c r="F401" s="22">
        <f t="shared" si="5"/>
        <v>3067.2000000000003</v>
      </c>
    </row>
    <row r="402" spans="1:6" x14ac:dyDescent="0.25">
      <c r="A402" s="22" t="s">
        <v>816</v>
      </c>
      <c r="B402" s="22" t="s">
        <v>817</v>
      </c>
      <c r="C402" s="22">
        <f>(152*100)+70</f>
        <v>15270</v>
      </c>
      <c r="D402" s="22" t="s">
        <v>288</v>
      </c>
      <c r="E402" s="22">
        <v>0.54</v>
      </c>
      <c r="F402" s="22">
        <f t="shared" ref="F402:F465" si="6">C402*E402</f>
        <v>8245.8000000000011</v>
      </c>
    </row>
    <row r="403" spans="1:6" x14ac:dyDescent="0.25">
      <c r="A403" s="22" t="s">
        <v>2104</v>
      </c>
      <c r="B403" s="22" t="s">
        <v>2105</v>
      </c>
      <c r="C403" s="22">
        <v>30</v>
      </c>
      <c r="D403" s="22" t="s">
        <v>30</v>
      </c>
      <c r="E403" s="22">
        <v>90</v>
      </c>
      <c r="F403" s="22">
        <f t="shared" si="6"/>
        <v>2700</v>
      </c>
    </row>
    <row r="404" spans="1:6" x14ac:dyDescent="0.25">
      <c r="A404" s="22" t="s">
        <v>713</v>
      </c>
      <c r="B404" s="22" t="s">
        <v>714</v>
      </c>
      <c r="C404" s="22">
        <v>1</v>
      </c>
      <c r="D404" s="22" t="s">
        <v>30</v>
      </c>
      <c r="E404" s="22">
        <v>3300</v>
      </c>
      <c r="F404" s="22">
        <f t="shared" si="6"/>
        <v>3300</v>
      </c>
    </row>
    <row r="405" spans="1:6" x14ac:dyDescent="0.25">
      <c r="A405" s="22" t="s">
        <v>2106</v>
      </c>
      <c r="B405" s="22" t="s">
        <v>2107</v>
      </c>
      <c r="C405" s="22">
        <v>7</v>
      </c>
      <c r="D405" s="22" t="s">
        <v>30</v>
      </c>
      <c r="E405" s="22">
        <v>1416</v>
      </c>
      <c r="F405" s="22">
        <f t="shared" si="6"/>
        <v>9912</v>
      </c>
    </row>
    <row r="406" spans="1:6" x14ac:dyDescent="0.25">
      <c r="A406" s="22" t="s">
        <v>1788</v>
      </c>
      <c r="B406" s="22" t="s">
        <v>1789</v>
      </c>
      <c r="C406" s="22">
        <v>7</v>
      </c>
      <c r="D406" s="22" t="s">
        <v>30</v>
      </c>
      <c r="E406" s="22">
        <v>1416</v>
      </c>
      <c r="F406" s="22">
        <f t="shared" si="6"/>
        <v>9912</v>
      </c>
    </row>
    <row r="407" spans="1:6" ht="30" x14ac:dyDescent="0.25">
      <c r="A407" s="22" t="s">
        <v>1790</v>
      </c>
      <c r="B407" s="22" t="s">
        <v>1791</v>
      </c>
      <c r="C407" s="22">
        <v>11</v>
      </c>
      <c r="D407" s="22" t="s">
        <v>2108</v>
      </c>
      <c r="E407" s="22">
        <v>828</v>
      </c>
      <c r="F407" s="22">
        <f t="shared" si="6"/>
        <v>9108</v>
      </c>
    </row>
    <row r="408" spans="1:6" x14ac:dyDescent="0.25">
      <c r="A408" s="22" t="s">
        <v>1792</v>
      </c>
      <c r="B408" s="22" t="s">
        <v>1793</v>
      </c>
      <c r="C408" s="22">
        <v>90</v>
      </c>
      <c r="D408" s="22" t="s">
        <v>30</v>
      </c>
      <c r="E408" s="22">
        <v>2254</v>
      </c>
      <c r="F408" s="22">
        <f t="shared" si="6"/>
        <v>202860</v>
      </c>
    </row>
    <row r="409" spans="1:6" x14ac:dyDescent="0.25">
      <c r="A409" s="22" t="s">
        <v>1794</v>
      </c>
      <c r="B409" s="22" t="s">
        <v>1795</v>
      </c>
      <c r="C409" s="22">
        <v>30</v>
      </c>
      <c r="D409" s="22" t="s">
        <v>113</v>
      </c>
      <c r="E409" s="22">
        <v>905</v>
      </c>
      <c r="F409" s="22">
        <f t="shared" si="6"/>
        <v>27150</v>
      </c>
    </row>
    <row r="410" spans="1:6" x14ac:dyDescent="0.25">
      <c r="A410" s="22" t="s">
        <v>758</v>
      </c>
      <c r="B410" s="22" t="s">
        <v>2109</v>
      </c>
      <c r="C410" s="22">
        <v>60</v>
      </c>
      <c r="D410" s="22" t="s">
        <v>30</v>
      </c>
      <c r="E410" s="22">
        <v>902.28</v>
      </c>
      <c r="F410" s="22">
        <f t="shared" si="6"/>
        <v>54136.799999999996</v>
      </c>
    </row>
    <row r="411" spans="1:6" x14ac:dyDescent="0.25">
      <c r="A411" s="22" t="s">
        <v>2110</v>
      </c>
      <c r="B411" s="22" t="s">
        <v>2111</v>
      </c>
      <c r="C411" s="22">
        <v>25</v>
      </c>
      <c r="D411" s="22" t="s">
        <v>30</v>
      </c>
      <c r="E411" s="22">
        <v>16.55</v>
      </c>
      <c r="F411" s="22">
        <f t="shared" si="6"/>
        <v>413.75</v>
      </c>
    </row>
    <row r="412" spans="1:6" x14ac:dyDescent="0.25">
      <c r="A412" s="22" t="s">
        <v>677</v>
      </c>
      <c r="B412" s="22" t="s">
        <v>678</v>
      </c>
      <c r="C412" s="22">
        <v>1</v>
      </c>
      <c r="D412" s="22" t="s">
        <v>113</v>
      </c>
      <c r="E412" s="22">
        <v>1215</v>
      </c>
      <c r="F412" s="22">
        <f t="shared" si="6"/>
        <v>1215</v>
      </c>
    </row>
    <row r="413" spans="1:6" x14ac:dyDescent="0.25">
      <c r="A413" s="22" t="s">
        <v>1796</v>
      </c>
      <c r="B413" s="22" t="s">
        <v>1797</v>
      </c>
      <c r="C413" s="22">
        <f>(34*20)+100</f>
        <v>780</v>
      </c>
      <c r="D413" s="22" t="s">
        <v>30</v>
      </c>
      <c r="E413" s="22">
        <v>0.68</v>
      </c>
      <c r="F413" s="22">
        <f t="shared" si="6"/>
        <v>530.40000000000009</v>
      </c>
    </row>
    <row r="414" spans="1:6" ht="30" x14ac:dyDescent="0.25">
      <c r="A414" s="22" t="s">
        <v>774</v>
      </c>
      <c r="B414" s="22" t="s">
        <v>775</v>
      </c>
      <c r="C414" s="22">
        <v>270</v>
      </c>
      <c r="D414" s="22" t="s">
        <v>30</v>
      </c>
      <c r="E414" s="22">
        <v>1843.2</v>
      </c>
      <c r="F414" s="22">
        <f t="shared" si="6"/>
        <v>497664</v>
      </c>
    </row>
    <row r="415" spans="1:6" ht="30" x14ac:dyDescent="0.25">
      <c r="A415" s="22" t="s">
        <v>776</v>
      </c>
      <c r="B415" s="22" t="s">
        <v>777</v>
      </c>
      <c r="C415" s="22">
        <v>43</v>
      </c>
      <c r="D415" s="22" t="s">
        <v>30</v>
      </c>
      <c r="E415" s="22">
        <v>2339.9899999999998</v>
      </c>
      <c r="F415" s="22">
        <f t="shared" si="6"/>
        <v>100619.56999999999</v>
      </c>
    </row>
    <row r="416" spans="1:6" ht="30" x14ac:dyDescent="0.25">
      <c r="A416" s="22" t="s">
        <v>778</v>
      </c>
      <c r="B416" s="22" t="s">
        <v>779</v>
      </c>
      <c r="C416" s="22">
        <v>119</v>
      </c>
      <c r="D416" s="22" t="s">
        <v>30</v>
      </c>
      <c r="E416" s="22">
        <v>980</v>
      </c>
      <c r="F416" s="22">
        <f t="shared" si="6"/>
        <v>116620</v>
      </c>
    </row>
    <row r="417" spans="1:6" ht="30" x14ac:dyDescent="0.25">
      <c r="A417" s="22" t="s">
        <v>780</v>
      </c>
      <c r="B417" s="22" t="s">
        <v>781</v>
      </c>
      <c r="C417" s="22">
        <v>100</v>
      </c>
      <c r="D417" s="22" t="s">
        <v>30</v>
      </c>
      <c r="E417" s="22">
        <v>2990.7</v>
      </c>
      <c r="F417" s="22">
        <f t="shared" si="6"/>
        <v>299070</v>
      </c>
    </row>
    <row r="418" spans="1:6" x14ac:dyDescent="0.25">
      <c r="A418" s="22" t="s">
        <v>792</v>
      </c>
      <c r="B418" s="22" t="s">
        <v>793</v>
      </c>
      <c r="C418" s="22">
        <v>430</v>
      </c>
      <c r="D418" s="22" t="s">
        <v>30</v>
      </c>
      <c r="E418" s="22">
        <v>465</v>
      </c>
      <c r="F418" s="22">
        <f t="shared" si="6"/>
        <v>199950</v>
      </c>
    </row>
    <row r="419" spans="1:6" x14ac:dyDescent="0.25">
      <c r="A419" s="22" t="s">
        <v>662</v>
      </c>
      <c r="B419" s="22" t="s">
        <v>663</v>
      </c>
      <c r="C419" s="22">
        <f>(6*9)+7</f>
        <v>61</v>
      </c>
      <c r="D419" s="22" t="s">
        <v>30</v>
      </c>
      <c r="E419" s="22">
        <v>88</v>
      </c>
      <c r="F419" s="22">
        <f t="shared" si="6"/>
        <v>5368</v>
      </c>
    </row>
    <row r="420" spans="1:6" x14ac:dyDescent="0.25">
      <c r="A420" s="22" t="s">
        <v>719</v>
      </c>
      <c r="B420" s="22" t="s">
        <v>720</v>
      </c>
      <c r="C420" s="22">
        <f>(13*6)+3+34+(9*6)+127+175</f>
        <v>471</v>
      </c>
      <c r="D420" s="22" t="s">
        <v>130</v>
      </c>
      <c r="E420" s="22">
        <v>1</v>
      </c>
      <c r="F420" s="22">
        <f t="shared" si="6"/>
        <v>471</v>
      </c>
    </row>
    <row r="421" spans="1:6" ht="30" x14ac:dyDescent="0.25">
      <c r="A421" s="22" t="s">
        <v>721</v>
      </c>
      <c r="B421" s="22" t="s">
        <v>722</v>
      </c>
      <c r="C421" s="22">
        <f>120+24+(6*18)+29+11+30+30</f>
        <v>352</v>
      </c>
      <c r="D421" s="22" t="s">
        <v>113</v>
      </c>
      <c r="E421" s="22">
        <v>655.22</v>
      </c>
      <c r="F421" s="22">
        <f t="shared" si="6"/>
        <v>230637.44</v>
      </c>
    </row>
    <row r="422" spans="1:6" x14ac:dyDescent="0.25">
      <c r="A422" s="22" t="s">
        <v>1798</v>
      </c>
      <c r="B422" s="22" t="s">
        <v>1799</v>
      </c>
      <c r="C422" s="22">
        <v>44</v>
      </c>
      <c r="D422" s="22" t="s">
        <v>30</v>
      </c>
      <c r="E422" s="22">
        <v>112</v>
      </c>
      <c r="F422" s="22">
        <f t="shared" si="6"/>
        <v>4928</v>
      </c>
    </row>
    <row r="423" spans="1:6" x14ac:dyDescent="0.25">
      <c r="A423" s="22" t="s">
        <v>1800</v>
      </c>
      <c r="B423" s="22" t="s">
        <v>1801</v>
      </c>
      <c r="C423" s="22">
        <v>46</v>
      </c>
      <c r="D423" s="22" t="s">
        <v>30</v>
      </c>
      <c r="E423" s="22">
        <v>100.8</v>
      </c>
      <c r="F423" s="22">
        <f t="shared" si="6"/>
        <v>4636.8</v>
      </c>
    </row>
    <row r="424" spans="1:6" x14ac:dyDescent="0.25">
      <c r="A424" s="22" t="s">
        <v>2112</v>
      </c>
      <c r="B424" s="22" t="s">
        <v>2113</v>
      </c>
      <c r="C424" s="22">
        <v>9</v>
      </c>
      <c r="D424" s="22" t="s">
        <v>30</v>
      </c>
      <c r="E424" s="22">
        <v>1398.9962</v>
      </c>
      <c r="F424" s="22">
        <f t="shared" si="6"/>
        <v>12590.9658</v>
      </c>
    </row>
    <row r="425" spans="1:6" ht="30" x14ac:dyDescent="0.25">
      <c r="A425" s="22" t="s">
        <v>1802</v>
      </c>
      <c r="B425" s="22" t="s">
        <v>1803</v>
      </c>
      <c r="C425" s="22">
        <v>68</v>
      </c>
      <c r="D425" s="22" t="s">
        <v>30</v>
      </c>
      <c r="E425" s="22">
        <v>340</v>
      </c>
      <c r="F425" s="22">
        <f t="shared" si="6"/>
        <v>23120</v>
      </c>
    </row>
    <row r="426" spans="1:6" x14ac:dyDescent="0.25">
      <c r="A426" s="22" t="s">
        <v>709</v>
      </c>
      <c r="B426" s="22" t="s">
        <v>710</v>
      </c>
      <c r="C426" s="22">
        <v>110</v>
      </c>
      <c r="D426" s="22" t="s">
        <v>30</v>
      </c>
      <c r="E426" s="22">
        <v>1</v>
      </c>
      <c r="F426" s="22">
        <f t="shared" si="6"/>
        <v>110</v>
      </c>
    </row>
    <row r="427" spans="1:6" x14ac:dyDescent="0.25">
      <c r="A427" s="22" t="s">
        <v>2114</v>
      </c>
      <c r="B427" s="22" t="s">
        <v>2115</v>
      </c>
      <c r="C427" s="22">
        <v>10</v>
      </c>
      <c r="D427" s="22" t="s">
        <v>288</v>
      </c>
      <c r="E427" s="22">
        <v>1</v>
      </c>
      <c r="F427" s="22">
        <f t="shared" si="6"/>
        <v>10</v>
      </c>
    </row>
    <row r="428" spans="1:6" x14ac:dyDescent="0.25">
      <c r="A428" s="22" t="s">
        <v>1804</v>
      </c>
      <c r="B428" s="22" t="s">
        <v>2116</v>
      </c>
      <c r="C428" s="22">
        <v>200</v>
      </c>
      <c r="D428" s="22" t="s">
        <v>30</v>
      </c>
      <c r="E428" s="22">
        <v>22.9</v>
      </c>
      <c r="F428" s="22">
        <f t="shared" si="6"/>
        <v>4580</v>
      </c>
    </row>
    <row r="429" spans="1:6" x14ac:dyDescent="0.25">
      <c r="A429" s="22" t="s">
        <v>760</v>
      </c>
      <c r="B429" s="22" t="s">
        <v>761</v>
      </c>
      <c r="C429" s="22">
        <v>3</v>
      </c>
      <c r="D429" s="22" t="s">
        <v>30</v>
      </c>
      <c r="E429" s="22">
        <v>841.8</v>
      </c>
      <c r="F429" s="22">
        <f t="shared" si="6"/>
        <v>2525.3999999999996</v>
      </c>
    </row>
    <row r="430" spans="1:6" x14ac:dyDescent="0.25">
      <c r="A430" s="22" t="s">
        <v>849</v>
      </c>
      <c r="B430" s="22" t="s">
        <v>850</v>
      </c>
      <c r="C430" s="22">
        <v>141</v>
      </c>
      <c r="D430" s="22" t="s">
        <v>30</v>
      </c>
      <c r="E430" s="22">
        <v>500</v>
      </c>
      <c r="F430" s="22">
        <f t="shared" si="6"/>
        <v>70500</v>
      </c>
    </row>
    <row r="431" spans="1:6" x14ac:dyDescent="0.25">
      <c r="A431" s="22" t="s">
        <v>2117</v>
      </c>
      <c r="B431" s="22" t="s">
        <v>2118</v>
      </c>
      <c r="C431" s="22">
        <v>73</v>
      </c>
      <c r="D431" s="22" t="s">
        <v>30</v>
      </c>
      <c r="E431" s="22">
        <v>962</v>
      </c>
      <c r="F431" s="22">
        <f t="shared" si="6"/>
        <v>70226</v>
      </c>
    </row>
    <row r="432" spans="1:6" x14ac:dyDescent="0.25">
      <c r="A432" s="22" t="s">
        <v>2119</v>
      </c>
      <c r="B432" s="22" t="s">
        <v>2120</v>
      </c>
      <c r="C432" s="22">
        <v>45</v>
      </c>
      <c r="D432" s="22" t="s">
        <v>30</v>
      </c>
      <c r="E432" s="22">
        <v>17.82</v>
      </c>
      <c r="F432" s="22">
        <f t="shared" si="6"/>
        <v>801.9</v>
      </c>
    </row>
    <row r="433" spans="1:6" ht="30" x14ac:dyDescent="0.25">
      <c r="A433" s="22" t="s">
        <v>2121</v>
      </c>
      <c r="B433" s="22" t="s">
        <v>2122</v>
      </c>
      <c r="C433" s="22">
        <v>1</v>
      </c>
      <c r="D433" s="22" t="s">
        <v>30</v>
      </c>
      <c r="E433" s="22">
        <v>3</v>
      </c>
      <c r="F433" s="22">
        <f t="shared" si="6"/>
        <v>3</v>
      </c>
    </row>
    <row r="434" spans="1:6" x14ac:dyDescent="0.25">
      <c r="A434" s="22" t="s">
        <v>1806</v>
      </c>
      <c r="B434" s="22" t="s">
        <v>1807</v>
      </c>
      <c r="C434" s="22">
        <v>2</v>
      </c>
      <c r="D434" s="22" t="s">
        <v>1297</v>
      </c>
      <c r="E434" s="22">
        <v>5300</v>
      </c>
      <c r="F434" s="22">
        <f t="shared" si="6"/>
        <v>10600</v>
      </c>
    </row>
    <row r="435" spans="1:6" x14ac:dyDescent="0.25">
      <c r="A435" s="22" t="s">
        <v>1808</v>
      </c>
      <c r="B435" s="22" t="s">
        <v>1809</v>
      </c>
      <c r="C435" s="22">
        <v>12</v>
      </c>
      <c r="D435" s="22" t="s">
        <v>30</v>
      </c>
      <c r="E435" s="22">
        <v>6300</v>
      </c>
      <c r="F435" s="22">
        <f t="shared" si="6"/>
        <v>75600</v>
      </c>
    </row>
    <row r="436" spans="1:6" x14ac:dyDescent="0.25">
      <c r="A436" s="22" t="s">
        <v>864</v>
      </c>
      <c r="B436" s="22" t="s">
        <v>1810</v>
      </c>
      <c r="C436" s="22">
        <f>30*100</f>
        <v>3000</v>
      </c>
      <c r="D436" s="22" t="s">
        <v>30</v>
      </c>
      <c r="E436" s="22">
        <v>0.91</v>
      </c>
      <c r="F436" s="22">
        <f t="shared" si="6"/>
        <v>2730</v>
      </c>
    </row>
    <row r="437" spans="1:6" x14ac:dyDescent="0.25">
      <c r="A437" s="22" t="s">
        <v>2123</v>
      </c>
      <c r="B437" s="22" t="s">
        <v>2124</v>
      </c>
      <c r="C437" s="22">
        <v>2</v>
      </c>
      <c r="D437" s="22" t="s">
        <v>30</v>
      </c>
      <c r="E437" s="22">
        <v>1</v>
      </c>
      <c r="F437" s="22">
        <f t="shared" si="6"/>
        <v>2</v>
      </c>
    </row>
    <row r="438" spans="1:6" x14ac:dyDescent="0.25">
      <c r="A438" s="22" t="s">
        <v>642</v>
      </c>
      <c r="B438" s="22" t="s">
        <v>643</v>
      </c>
      <c r="C438" s="22">
        <v>73</v>
      </c>
      <c r="D438" s="22" t="s">
        <v>30</v>
      </c>
      <c r="E438" s="22">
        <v>1200.06</v>
      </c>
      <c r="F438" s="22">
        <f t="shared" si="6"/>
        <v>87604.37999999999</v>
      </c>
    </row>
    <row r="439" spans="1:6" x14ac:dyDescent="0.25">
      <c r="A439" s="22" t="s">
        <v>625</v>
      </c>
      <c r="B439" s="22" t="s">
        <v>626</v>
      </c>
      <c r="C439" s="22">
        <v>3</v>
      </c>
      <c r="D439" s="22" t="s">
        <v>288</v>
      </c>
      <c r="E439" s="22">
        <v>2412</v>
      </c>
      <c r="F439" s="22">
        <f t="shared" si="6"/>
        <v>7236</v>
      </c>
    </row>
    <row r="440" spans="1:6" x14ac:dyDescent="0.25">
      <c r="A440" s="22" t="s">
        <v>646</v>
      </c>
      <c r="B440" s="22" t="s">
        <v>647</v>
      </c>
      <c r="C440" s="22">
        <v>99</v>
      </c>
      <c r="D440" s="22" t="s">
        <v>30</v>
      </c>
      <c r="E440" s="22">
        <v>320.01600000000002</v>
      </c>
      <c r="F440" s="22">
        <f t="shared" si="6"/>
        <v>31681.584000000003</v>
      </c>
    </row>
    <row r="441" spans="1:6" x14ac:dyDescent="0.25">
      <c r="A441" s="22" t="s">
        <v>644</v>
      </c>
      <c r="B441" s="22" t="s">
        <v>645</v>
      </c>
      <c r="C441" s="22">
        <v>89</v>
      </c>
      <c r="D441" s="22" t="s">
        <v>30</v>
      </c>
      <c r="E441" s="22">
        <v>420.08</v>
      </c>
      <c r="F441" s="22">
        <f t="shared" si="6"/>
        <v>37387.119999999995</v>
      </c>
    </row>
    <row r="442" spans="1:6" x14ac:dyDescent="0.25">
      <c r="A442" s="22" t="s">
        <v>711</v>
      </c>
      <c r="B442" s="22" t="s">
        <v>712</v>
      </c>
      <c r="C442" s="22">
        <v>152</v>
      </c>
      <c r="D442" s="22" t="s">
        <v>30</v>
      </c>
      <c r="E442" s="22">
        <v>18.600000000000001</v>
      </c>
      <c r="F442" s="22">
        <f t="shared" si="6"/>
        <v>2827.2000000000003</v>
      </c>
    </row>
    <row r="443" spans="1:6" x14ac:dyDescent="0.25">
      <c r="A443" s="22" t="s">
        <v>1811</v>
      </c>
      <c r="B443" s="22" t="s">
        <v>1812</v>
      </c>
      <c r="C443" s="22">
        <v>9</v>
      </c>
      <c r="D443" s="22" t="s">
        <v>30</v>
      </c>
      <c r="E443" s="22">
        <v>97</v>
      </c>
      <c r="F443" s="22">
        <f t="shared" si="6"/>
        <v>873</v>
      </c>
    </row>
    <row r="444" spans="1:6" x14ac:dyDescent="0.25">
      <c r="A444" s="22" t="s">
        <v>1813</v>
      </c>
      <c r="B444" s="22" t="s">
        <v>1814</v>
      </c>
      <c r="C444" s="22">
        <v>22</v>
      </c>
      <c r="D444" s="22" t="s">
        <v>30</v>
      </c>
      <c r="E444" s="22">
        <v>675</v>
      </c>
      <c r="F444" s="22">
        <f t="shared" si="6"/>
        <v>14850</v>
      </c>
    </row>
    <row r="445" spans="1:6" x14ac:dyDescent="0.25">
      <c r="A445" s="22" t="s">
        <v>629</v>
      </c>
      <c r="B445" s="22" t="s">
        <v>630</v>
      </c>
      <c r="C445" s="22">
        <v>7606</v>
      </c>
      <c r="D445" s="22" t="s">
        <v>30</v>
      </c>
      <c r="E445" s="22">
        <v>570</v>
      </c>
      <c r="F445" s="22">
        <f t="shared" si="6"/>
        <v>4335420</v>
      </c>
    </row>
    <row r="446" spans="1:6" ht="30" x14ac:dyDescent="0.25">
      <c r="A446" s="22" t="s">
        <v>833</v>
      </c>
      <c r="B446" s="22" t="s">
        <v>834</v>
      </c>
      <c r="C446" s="22">
        <v>200</v>
      </c>
      <c r="D446" s="22" t="s">
        <v>30</v>
      </c>
      <c r="E446" s="22">
        <v>112.01</v>
      </c>
      <c r="F446" s="22">
        <f t="shared" si="6"/>
        <v>22402</v>
      </c>
    </row>
    <row r="447" spans="1:6" x14ac:dyDescent="0.25">
      <c r="A447" s="22" t="s">
        <v>740</v>
      </c>
      <c r="B447" s="22" t="s">
        <v>741</v>
      </c>
      <c r="C447" s="22">
        <v>7</v>
      </c>
      <c r="D447" s="22" t="s">
        <v>30</v>
      </c>
      <c r="E447" s="22">
        <v>2750.7</v>
      </c>
      <c r="F447" s="22">
        <f t="shared" si="6"/>
        <v>19254.899999999998</v>
      </c>
    </row>
    <row r="448" spans="1:6" x14ac:dyDescent="0.25">
      <c r="A448" s="22" t="s">
        <v>738</v>
      </c>
      <c r="B448" s="22" t="s">
        <v>739</v>
      </c>
      <c r="C448" s="22">
        <v>253</v>
      </c>
      <c r="D448" s="22" t="s">
        <v>30</v>
      </c>
      <c r="E448" s="22">
        <v>980</v>
      </c>
      <c r="F448" s="22">
        <f t="shared" si="6"/>
        <v>247940</v>
      </c>
    </row>
    <row r="449" spans="1:6" x14ac:dyDescent="0.25">
      <c r="A449" s="22" t="s">
        <v>681</v>
      </c>
      <c r="B449" s="22" t="s">
        <v>682</v>
      </c>
      <c r="C449" s="22">
        <v>24</v>
      </c>
      <c r="D449" s="22" t="s">
        <v>30</v>
      </c>
      <c r="E449" s="22">
        <v>1</v>
      </c>
      <c r="F449" s="22">
        <f t="shared" si="6"/>
        <v>24</v>
      </c>
    </row>
    <row r="450" spans="1:6" x14ac:dyDescent="0.25">
      <c r="A450" s="22" t="s">
        <v>705</v>
      </c>
      <c r="B450" s="22" t="s">
        <v>706</v>
      </c>
      <c r="C450" s="22">
        <v>1</v>
      </c>
      <c r="D450" s="22" t="s">
        <v>30</v>
      </c>
      <c r="E450" s="22">
        <v>2867.04</v>
      </c>
      <c r="F450" s="22">
        <f t="shared" si="6"/>
        <v>2867.04</v>
      </c>
    </row>
    <row r="451" spans="1:6" x14ac:dyDescent="0.25">
      <c r="A451" s="22" t="s">
        <v>619</v>
      </c>
      <c r="B451" s="22" t="s">
        <v>620</v>
      </c>
      <c r="C451" s="22">
        <v>11</v>
      </c>
      <c r="D451" s="22" t="s">
        <v>30</v>
      </c>
      <c r="E451" s="22">
        <v>86.88</v>
      </c>
      <c r="F451" s="22">
        <f t="shared" si="6"/>
        <v>955.68</v>
      </c>
    </row>
    <row r="452" spans="1:6" x14ac:dyDescent="0.25">
      <c r="A452" s="22" t="s">
        <v>2125</v>
      </c>
      <c r="B452" s="22" t="s">
        <v>2126</v>
      </c>
      <c r="C452" s="22">
        <v>28</v>
      </c>
      <c r="D452" s="22" t="s">
        <v>30</v>
      </c>
      <c r="E452" s="22">
        <v>25.2</v>
      </c>
      <c r="F452" s="22">
        <f t="shared" si="6"/>
        <v>705.6</v>
      </c>
    </row>
    <row r="453" spans="1:6" x14ac:dyDescent="0.25">
      <c r="A453" s="22" t="s">
        <v>808</v>
      </c>
      <c r="B453" s="22" t="s">
        <v>809</v>
      </c>
      <c r="C453" s="22">
        <v>67</v>
      </c>
      <c r="D453" s="22" t="s">
        <v>30</v>
      </c>
      <c r="E453" s="22">
        <v>64</v>
      </c>
      <c r="F453" s="22">
        <f t="shared" si="6"/>
        <v>4288</v>
      </c>
    </row>
    <row r="454" spans="1:6" x14ac:dyDescent="0.25">
      <c r="A454" s="22" t="s">
        <v>1815</v>
      </c>
      <c r="B454" s="22" t="s">
        <v>1816</v>
      </c>
      <c r="C454" s="22">
        <v>100</v>
      </c>
      <c r="D454" s="22" t="s">
        <v>30</v>
      </c>
      <c r="E454" s="22">
        <v>8.3661999999999992</v>
      </c>
      <c r="F454" s="22">
        <f t="shared" si="6"/>
        <v>836.61999999999989</v>
      </c>
    </row>
    <row r="455" spans="1:6" x14ac:dyDescent="0.25">
      <c r="A455" s="22" t="s">
        <v>1817</v>
      </c>
      <c r="B455" s="22" t="s">
        <v>1818</v>
      </c>
      <c r="C455" s="22">
        <v>75</v>
      </c>
      <c r="D455" s="22" t="s">
        <v>30</v>
      </c>
      <c r="E455" s="22">
        <v>8.3661999999999992</v>
      </c>
      <c r="F455" s="22">
        <f t="shared" si="6"/>
        <v>627.46499999999992</v>
      </c>
    </row>
    <row r="456" spans="1:6" x14ac:dyDescent="0.25">
      <c r="A456" s="22" t="s">
        <v>638</v>
      </c>
      <c r="B456" s="22" t="s">
        <v>639</v>
      </c>
      <c r="C456" s="22">
        <v>95</v>
      </c>
      <c r="D456" s="22" t="s">
        <v>30</v>
      </c>
      <c r="E456" s="22">
        <v>1</v>
      </c>
      <c r="F456" s="22">
        <f t="shared" si="6"/>
        <v>95</v>
      </c>
    </row>
    <row r="457" spans="1:6" x14ac:dyDescent="0.25">
      <c r="A457" s="22" t="s">
        <v>2127</v>
      </c>
      <c r="B457" s="22" t="s">
        <v>2128</v>
      </c>
      <c r="C457" s="22">
        <f>23+46</f>
        <v>69</v>
      </c>
      <c r="D457" s="22" t="s">
        <v>2108</v>
      </c>
      <c r="E457" s="22">
        <v>587.64</v>
      </c>
      <c r="F457" s="22">
        <f t="shared" si="6"/>
        <v>40547.159999999996</v>
      </c>
    </row>
    <row r="458" spans="1:6" x14ac:dyDescent="0.25">
      <c r="A458" s="22" t="s">
        <v>656</v>
      </c>
      <c r="B458" s="22" t="s">
        <v>657</v>
      </c>
      <c r="C458" s="22">
        <v>52</v>
      </c>
      <c r="D458" s="22" t="s">
        <v>30</v>
      </c>
      <c r="E458" s="22">
        <v>74.930000000000007</v>
      </c>
      <c r="F458" s="22">
        <f t="shared" si="6"/>
        <v>3896.3600000000006</v>
      </c>
    </row>
    <row r="459" spans="1:6" x14ac:dyDescent="0.25">
      <c r="A459" s="22" t="s">
        <v>640</v>
      </c>
      <c r="B459" s="22" t="s">
        <v>641</v>
      </c>
      <c r="C459" s="22">
        <v>134</v>
      </c>
      <c r="D459" s="22" t="s">
        <v>56</v>
      </c>
      <c r="E459" s="22">
        <v>1</v>
      </c>
      <c r="F459" s="22">
        <f t="shared" si="6"/>
        <v>134</v>
      </c>
    </row>
    <row r="460" spans="1:6" x14ac:dyDescent="0.25">
      <c r="A460" s="22" t="s">
        <v>635</v>
      </c>
      <c r="B460" s="22" t="s">
        <v>636</v>
      </c>
      <c r="C460" s="22">
        <v>1380</v>
      </c>
      <c r="D460" s="22" t="s">
        <v>637</v>
      </c>
      <c r="E460" s="22">
        <v>135.69999999999999</v>
      </c>
      <c r="F460" s="22">
        <f t="shared" si="6"/>
        <v>187265.99999999997</v>
      </c>
    </row>
    <row r="461" spans="1:6" x14ac:dyDescent="0.25">
      <c r="A461" s="22" t="s">
        <v>1819</v>
      </c>
      <c r="B461" s="22" t="s">
        <v>1820</v>
      </c>
      <c r="C461" s="22">
        <v>6</v>
      </c>
      <c r="D461" s="22" t="s">
        <v>30</v>
      </c>
      <c r="E461" s="22">
        <v>11800</v>
      </c>
      <c r="F461" s="22">
        <f t="shared" si="6"/>
        <v>70800</v>
      </c>
    </row>
    <row r="462" spans="1:6" x14ac:dyDescent="0.25">
      <c r="A462" s="22" t="s">
        <v>829</v>
      </c>
      <c r="B462" s="22" t="s">
        <v>830</v>
      </c>
      <c r="C462" s="22">
        <v>1</v>
      </c>
      <c r="D462" s="22" t="s">
        <v>30</v>
      </c>
      <c r="E462" s="22">
        <v>730</v>
      </c>
      <c r="F462" s="22">
        <f t="shared" si="6"/>
        <v>730</v>
      </c>
    </row>
    <row r="463" spans="1:6" x14ac:dyDescent="0.25">
      <c r="A463" s="22" t="s">
        <v>2129</v>
      </c>
      <c r="B463" s="22" t="s">
        <v>2130</v>
      </c>
      <c r="C463" s="22">
        <f>43*100</f>
        <v>4300</v>
      </c>
      <c r="D463" s="22" t="s">
        <v>30</v>
      </c>
      <c r="E463" s="22">
        <v>17.440000000000001</v>
      </c>
      <c r="F463" s="22">
        <f t="shared" si="6"/>
        <v>74992</v>
      </c>
    </row>
    <row r="464" spans="1:6" x14ac:dyDescent="0.25">
      <c r="A464" s="22" t="s">
        <v>1821</v>
      </c>
      <c r="B464" s="22" t="s">
        <v>1822</v>
      </c>
      <c r="C464" s="22">
        <v>11</v>
      </c>
      <c r="D464" s="22" t="s">
        <v>30</v>
      </c>
      <c r="E464" s="22">
        <v>4631.9956000000002</v>
      </c>
      <c r="F464" s="22">
        <f t="shared" si="6"/>
        <v>50951.9516</v>
      </c>
    </row>
    <row r="465" spans="1:6" ht="30" x14ac:dyDescent="0.25">
      <c r="A465" s="22" t="s">
        <v>1823</v>
      </c>
      <c r="B465" s="22" t="s">
        <v>1824</v>
      </c>
      <c r="C465" s="22">
        <v>11</v>
      </c>
      <c r="D465" s="22" t="s">
        <v>30</v>
      </c>
      <c r="E465" s="22">
        <v>690</v>
      </c>
      <c r="F465" s="22">
        <f t="shared" si="6"/>
        <v>7590</v>
      </c>
    </row>
    <row r="466" spans="1:6" ht="30" x14ac:dyDescent="0.25">
      <c r="A466" s="22" t="s">
        <v>664</v>
      </c>
      <c r="B466" s="22" t="s">
        <v>665</v>
      </c>
      <c r="C466" s="22">
        <v>3</v>
      </c>
      <c r="D466" s="22" t="s">
        <v>30</v>
      </c>
      <c r="E466" s="22">
        <v>520.6</v>
      </c>
      <c r="F466" s="22">
        <f t="shared" ref="F466:F513" si="7">C466*E466</f>
        <v>1561.8000000000002</v>
      </c>
    </row>
    <row r="467" spans="1:6" x14ac:dyDescent="0.25">
      <c r="A467" s="22" t="s">
        <v>728</v>
      </c>
      <c r="B467" s="22" t="s">
        <v>729</v>
      </c>
      <c r="C467" s="22">
        <v>4</v>
      </c>
      <c r="D467" s="22" t="s">
        <v>30</v>
      </c>
      <c r="E467" s="22">
        <v>670</v>
      </c>
      <c r="F467" s="22">
        <f t="shared" si="7"/>
        <v>2680</v>
      </c>
    </row>
    <row r="468" spans="1:6" x14ac:dyDescent="0.25">
      <c r="A468" s="22" t="s">
        <v>2131</v>
      </c>
      <c r="B468" s="22" t="s">
        <v>2132</v>
      </c>
      <c r="C468" s="22">
        <v>100</v>
      </c>
      <c r="D468" s="22" t="s">
        <v>30</v>
      </c>
      <c r="E468" s="22">
        <v>0.28999999999999998</v>
      </c>
      <c r="F468" s="22">
        <f t="shared" si="7"/>
        <v>28.999999999999996</v>
      </c>
    </row>
    <row r="469" spans="1:6" x14ac:dyDescent="0.25">
      <c r="A469" s="22" t="s">
        <v>831</v>
      </c>
      <c r="B469" s="22" t="s">
        <v>832</v>
      </c>
      <c r="C469" s="22">
        <v>35</v>
      </c>
      <c r="D469" s="22" t="s">
        <v>30</v>
      </c>
      <c r="E469" s="22">
        <v>405</v>
      </c>
      <c r="F469" s="22">
        <f t="shared" si="7"/>
        <v>14175</v>
      </c>
    </row>
    <row r="470" spans="1:6" x14ac:dyDescent="0.25">
      <c r="A470" s="22" t="s">
        <v>847</v>
      </c>
      <c r="B470" s="22" t="s">
        <v>848</v>
      </c>
      <c r="C470" s="22">
        <v>1</v>
      </c>
      <c r="D470" s="22" t="s">
        <v>30</v>
      </c>
      <c r="E470" s="22">
        <v>2600</v>
      </c>
      <c r="F470" s="22">
        <f t="shared" si="7"/>
        <v>2600</v>
      </c>
    </row>
    <row r="471" spans="1:6" x14ac:dyDescent="0.25">
      <c r="A471" s="22" t="s">
        <v>764</v>
      </c>
      <c r="B471" s="22" t="s">
        <v>765</v>
      </c>
      <c r="C471" s="22">
        <v>184</v>
      </c>
      <c r="D471" s="22" t="s">
        <v>637</v>
      </c>
      <c r="E471" s="22">
        <v>967.77</v>
      </c>
      <c r="F471" s="22">
        <f t="shared" si="7"/>
        <v>178069.68</v>
      </c>
    </row>
    <row r="472" spans="1:6" x14ac:dyDescent="0.25">
      <c r="A472" s="22" t="s">
        <v>762</v>
      </c>
      <c r="B472" s="22" t="s">
        <v>763</v>
      </c>
      <c r="C472" s="22">
        <v>82</v>
      </c>
      <c r="D472" s="22" t="s">
        <v>637</v>
      </c>
      <c r="E472" s="22">
        <v>2.1</v>
      </c>
      <c r="F472" s="22">
        <f t="shared" si="7"/>
        <v>172.20000000000002</v>
      </c>
    </row>
    <row r="473" spans="1:6" x14ac:dyDescent="0.25">
      <c r="A473" s="22" t="s">
        <v>837</v>
      </c>
      <c r="B473" s="22" t="s">
        <v>838</v>
      </c>
      <c r="C473" s="22">
        <f>(14*100)+20</f>
        <v>1420</v>
      </c>
      <c r="D473" s="22" t="s">
        <v>30</v>
      </c>
      <c r="E473" s="22">
        <v>0.44</v>
      </c>
      <c r="F473" s="22">
        <f t="shared" si="7"/>
        <v>624.79999999999995</v>
      </c>
    </row>
    <row r="474" spans="1:6" x14ac:dyDescent="0.25">
      <c r="A474" s="22" t="s">
        <v>1827</v>
      </c>
      <c r="B474" s="22" t="s">
        <v>1828</v>
      </c>
      <c r="C474" s="22">
        <v>8</v>
      </c>
      <c r="D474" s="22" t="s">
        <v>30</v>
      </c>
      <c r="E474" s="22">
        <v>7476.48</v>
      </c>
      <c r="F474" s="22">
        <f t="shared" si="7"/>
        <v>59811.839999999997</v>
      </c>
    </row>
    <row r="475" spans="1:6" x14ac:dyDescent="0.25">
      <c r="A475" s="22" t="s">
        <v>1829</v>
      </c>
      <c r="B475" s="22" t="s">
        <v>1830</v>
      </c>
      <c r="C475" s="22">
        <v>25</v>
      </c>
      <c r="D475" s="22" t="s">
        <v>637</v>
      </c>
      <c r="E475" s="22">
        <v>2500</v>
      </c>
      <c r="F475" s="22">
        <f t="shared" si="7"/>
        <v>62500</v>
      </c>
    </row>
    <row r="476" spans="1:6" x14ac:dyDescent="0.25">
      <c r="A476" s="22" t="s">
        <v>650</v>
      </c>
      <c r="B476" s="22" t="s">
        <v>651</v>
      </c>
      <c r="C476" s="22">
        <v>6</v>
      </c>
      <c r="D476" s="22" t="s">
        <v>30</v>
      </c>
      <c r="E476" s="22">
        <v>3499.998</v>
      </c>
      <c r="F476" s="22">
        <f t="shared" si="7"/>
        <v>20999.988000000001</v>
      </c>
    </row>
    <row r="477" spans="1:6" x14ac:dyDescent="0.25">
      <c r="A477" s="22" t="s">
        <v>701</v>
      </c>
      <c r="B477" s="22" t="s">
        <v>702</v>
      </c>
      <c r="C477" s="22">
        <v>187</v>
      </c>
      <c r="D477" s="22" t="s">
        <v>30</v>
      </c>
      <c r="E477" s="22">
        <v>27.47</v>
      </c>
      <c r="F477" s="22">
        <f t="shared" si="7"/>
        <v>5136.8899999999994</v>
      </c>
    </row>
    <row r="478" spans="1:6" x14ac:dyDescent="0.25">
      <c r="A478" s="22" t="s">
        <v>703</v>
      </c>
      <c r="B478" s="22" t="s">
        <v>704</v>
      </c>
      <c r="C478" s="22">
        <v>98</v>
      </c>
      <c r="D478" s="22" t="s">
        <v>30</v>
      </c>
      <c r="E478" s="22">
        <v>82</v>
      </c>
      <c r="F478" s="22">
        <f t="shared" si="7"/>
        <v>8036</v>
      </c>
    </row>
    <row r="479" spans="1:6" x14ac:dyDescent="0.25">
      <c r="A479" s="22" t="s">
        <v>699</v>
      </c>
      <c r="B479" s="22" t="s">
        <v>700</v>
      </c>
      <c r="C479" s="22">
        <v>231</v>
      </c>
      <c r="D479" s="22" t="s">
        <v>30</v>
      </c>
      <c r="E479" s="22">
        <v>27</v>
      </c>
      <c r="F479" s="22">
        <f t="shared" si="7"/>
        <v>6237</v>
      </c>
    </row>
    <row r="480" spans="1:6" x14ac:dyDescent="0.25">
      <c r="A480" s="22" t="s">
        <v>1831</v>
      </c>
      <c r="B480" s="22" t="s">
        <v>1832</v>
      </c>
      <c r="C480" s="22">
        <v>6</v>
      </c>
      <c r="D480" s="22" t="s">
        <v>30</v>
      </c>
      <c r="E480" s="22">
        <v>6136</v>
      </c>
      <c r="F480" s="22">
        <f t="shared" si="7"/>
        <v>36816</v>
      </c>
    </row>
    <row r="481" spans="1:6" x14ac:dyDescent="0.25">
      <c r="A481" s="22" t="s">
        <v>768</v>
      </c>
      <c r="B481" s="22" t="s">
        <v>769</v>
      </c>
      <c r="C481" s="22">
        <v>81</v>
      </c>
      <c r="D481" s="22" t="s">
        <v>30</v>
      </c>
      <c r="E481" s="22">
        <v>902</v>
      </c>
      <c r="F481" s="22">
        <f t="shared" si="7"/>
        <v>73062</v>
      </c>
    </row>
    <row r="482" spans="1:6" x14ac:dyDescent="0.25">
      <c r="A482" s="22" t="s">
        <v>839</v>
      </c>
      <c r="B482" s="22" t="s">
        <v>840</v>
      </c>
      <c r="C482" s="22">
        <v>40</v>
      </c>
      <c r="D482" s="22" t="s">
        <v>30</v>
      </c>
      <c r="E482" s="22">
        <v>570</v>
      </c>
      <c r="F482" s="22">
        <f t="shared" si="7"/>
        <v>22800</v>
      </c>
    </row>
    <row r="483" spans="1:6" x14ac:dyDescent="0.25">
      <c r="A483" s="22" t="s">
        <v>818</v>
      </c>
      <c r="B483" s="22" t="s">
        <v>819</v>
      </c>
      <c r="C483" s="22">
        <v>40.75</v>
      </c>
      <c r="D483" s="22" t="s">
        <v>30</v>
      </c>
      <c r="E483" s="22">
        <v>830</v>
      </c>
      <c r="F483" s="22">
        <f t="shared" si="7"/>
        <v>33822.5</v>
      </c>
    </row>
    <row r="484" spans="1:6" x14ac:dyDescent="0.25">
      <c r="A484" s="22" t="s">
        <v>1833</v>
      </c>
      <c r="B484" s="22" t="s">
        <v>1834</v>
      </c>
      <c r="C484" s="22">
        <v>4</v>
      </c>
      <c r="D484" s="22" t="s">
        <v>30</v>
      </c>
      <c r="E484" s="22">
        <v>413</v>
      </c>
      <c r="F484" s="22">
        <f t="shared" si="7"/>
        <v>1652</v>
      </c>
    </row>
    <row r="485" spans="1:6" ht="30" x14ac:dyDescent="0.25">
      <c r="A485" s="22" t="s">
        <v>2133</v>
      </c>
      <c r="B485" s="22" t="s">
        <v>2134</v>
      </c>
      <c r="C485" s="22">
        <v>122</v>
      </c>
      <c r="D485" s="22" t="s">
        <v>30</v>
      </c>
      <c r="E485" s="22">
        <v>349</v>
      </c>
      <c r="F485" s="22">
        <f t="shared" si="7"/>
        <v>42578</v>
      </c>
    </row>
    <row r="486" spans="1:6" ht="30" x14ac:dyDescent="0.25">
      <c r="A486" s="22" t="s">
        <v>2135</v>
      </c>
      <c r="B486" s="22" t="s">
        <v>2136</v>
      </c>
      <c r="C486" s="22">
        <v>83</v>
      </c>
      <c r="D486" s="22" t="s">
        <v>30</v>
      </c>
      <c r="E486" s="22">
        <v>379</v>
      </c>
      <c r="F486" s="22">
        <f t="shared" si="7"/>
        <v>31457</v>
      </c>
    </row>
    <row r="487" spans="1:6" x14ac:dyDescent="0.25">
      <c r="A487" s="22" t="s">
        <v>1835</v>
      </c>
      <c r="B487" s="22" t="s">
        <v>1836</v>
      </c>
      <c r="C487" s="22">
        <v>111</v>
      </c>
      <c r="D487" s="22" t="s">
        <v>30</v>
      </c>
      <c r="E487" s="22">
        <v>0.94</v>
      </c>
      <c r="F487" s="22">
        <f t="shared" si="7"/>
        <v>104.33999999999999</v>
      </c>
    </row>
    <row r="488" spans="1:6" x14ac:dyDescent="0.25">
      <c r="A488" s="22" t="s">
        <v>766</v>
      </c>
      <c r="B488" s="22" t="s">
        <v>767</v>
      </c>
      <c r="C488" s="22">
        <v>103</v>
      </c>
      <c r="D488" s="22" t="s">
        <v>30</v>
      </c>
      <c r="E488" s="22">
        <v>465.6</v>
      </c>
      <c r="F488" s="22">
        <f t="shared" si="7"/>
        <v>47956.800000000003</v>
      </c>
    </row>
    <row r="489" spans="1:6" x14ac:dyDescent="0.25">
      <c r="A489" s="22" t="s">
        <v>627</v>
      </c>
      <c r="B489" s="22" t="s">
        <v>628</v>
      </c>
      <c r="C489" s="22">
        <f>22+(8*15)</f>
        <v>142</v>
      </c>
      <c r="D489" s="22" t="s">
        <v>30</v>
      </c>
      <c r="E489" s="22">
        <v>244</v>
      </c>
      <c r="F489" s="22">
        <f t="shared" si="7"/>
        <v>34648</v>
      </c>
    </row>
    <row r="490" spans="1:6" x14ac:dyDescent="0.25">
      <c r="A490" s="22" t="s">
        <v>826</v>
      </c>
      <c r="B490" s="22" t="s">
        <v>827</v>
      </c>
      <c r="C490" s="22">
        <f>(8*50)+35</f>
        <v>435</v>
      </c>
      <c r="D490" s="22" t="s">
        <v>828</v>
      </c>
      <c r="E490" s="22">
        <v>6</v>
      </c>
      <c r="F490" s="22">
        <f t="shared" si="7"/>
        <v>2610</v>
      </c>
    </row>
    <row r="491" spans="1:6" ht="30" x14ac:dyDescent="0.25">
      <c r="A491" s="22" t="s">
        <v>2137</v>
      </c>
      <c r="B491" s="22" t="s">
        <v>2138</v>
      </c>
      <c r="C491" s="22">
        <v>93</v>
      </c>
      <c r="D491" s="22" t="s">
        <v>30</v>
      </c>
      <c r="E491" s="22">
        <v>81.599999999999994</v>
      </c>
      <c r="F491" s="22">
        <f t="shared" si="7"/>
        <v>7588.7999999999993</v>
      </c>
    </row>
    <row r="492" spans="1:6" x14ac:dyDescent="0.25">
      <c r="A492" s="22" t="s">
        <v>687</v>
      </c>
      <c r="B492" s="22" t="s">
        <v>688</v>
      </c>
      <c r="C492" s="22">
        <v>2</v>
      </c>
      <c r="D492" s="22" t="s">
        <v>30</v>
      </c>
      <c r="E492" s="22">
        <v>3405</v>
      </c>
      <c r="F492" s="22">
        <f t="shared" si="7"/>
        <v>6810</v>
      </c>
    </row>
    <row r="493" spans="1:6" x14ac:dyDescent="0.25">
      <c r="A493" s="22" t="s">
        <v>1841</v>
      </c>
      <c r="B493" s="22" t="s">
        <v>1842</v>
      </c>
      <c r="C493" s="22">
        <v>29</v>
      </c>
      <c r="D493" s="22" t="s">
        <v>30</v>
      </c>
      <c r="E493" s="22">
        <v>95.92</v>
      </c>
      <c r="F493" s="22">
        <f t="shared" si="7"/>
        <v>2781.68</v>
      </c>
    </row>
    <row r="494" spans="1:6" x14ac:dyDescent="0.25">
      <c r="A494" s="22" t="s">
        <v>652</v>
      </c>
      <c r="B494" s="22" t="s">
        <v>653</v>
      </c>
      <c r="C494" s="22">
        <v>22</v>
      </c>
      <c r="D494" s="22" t="s">
        <v>30</v>
      </c>
      <c r="E494" s="22">
        <v>1</v>
      </c>
      <c r="F494" s="22">
        <f t="shared" si="7"/>
        <v>22</v>
      </c>
    </row>
    <row r="495" spans="1:6" x14ac:dyDescent="0.25">
      <c r="A495" s="22" t="s">
        <v>1843</v>
      </c>
      <c r="B495" s="22" t="s">
        <v>1844</v>
      </c>
      <c r="C495" s="22">
        <v>43</v>
      </c>
      <c r="D495" s="22" t="s">
        <v>30</v>
      </c>
      <c r="E495" s="22">
        <v>492</v>
      </c>
      <c r="F495" s="22">
        <f t="shared" si="7"/>
        <v>21156</v>
      </c>
    </row>
    <row r="496" spans="1:6" ht="30" x14ac:dyDescent="0.25">
      <c r="A496" s="22" t="s">
        <v>723</v>
      </c>
      <c r="B496" s="22" t="s">
        <v>724</v>
      </c>
      <c r="C496" s="22">
        <v>2</v>
      </c>
      <c r="D496" s="22" t="s">
        <v>725</v>
      </c>
      <c r="E496" s="22">
        <v>1</v>
      </c>
      <c r="F496" s="22">
        <f t="shared" si="7"/>
        <v>2</v>
      </c>
    </row>
    <row r="497" spans="1:6" x14ac:dyDescent="0.25">
      <c r="A497" s="22" t="s">
        <v>1845</v>
      </c>
      <c r="B497" s="22" t="s">
        <v>1846</v>
      </c>
      <c r="C497" s="22">
        <v>24</v>
      </c>
      <c r="D497" s="22" t="s">
        <v>30</v>
      </c>
      <c r="E497" s="22">
        <v>793.6</v>
      </c>
      <c r="F497" s="22">
        <f t="shared" si="7"/>
        <v>19046.400000000001</v>
      </c>
    </row>
    <row r="498" spans="1:6" x14ac:dyDescent="0.25">
      <c r="A498" s="22" t="s">
        <v>1847</v>
      </c>
      <c r="B498" s="22" t="s">
        <v>1848</v>
      </c>
      <c r="C498" s="22">
        <v>29</v>
      </c>
      <c r="D498" s="22" t="s">
        <v>30</v>
      </c>
      <c r="E498" s="22">
        <v>1057.5999999999999</v>
      </c>
      <c r="F498" s="22">
        <f t="shared" si="7"/>
        <v>30670.399999999998</v>
      </c>
    </row>
    <row r="499" spans="1:6" x14ac:dyDescent="0.25">
      <c r="A499" s="22" t="s">
        <v>744</v>
      </c>
      <c r="B499" s="22" t="s">
        <v>745</v>
      </c>
      <c r="C499" s="22">
        <v>63</v>
      </c>
      <c r="D499" s="22" t="s">
        <v>30</v>
      </c>
      <c r="E499" s="22">
        <v>2600.1999999999998</v>
      </c>
      <c r="F499" s="22">
        <f t="shared" si="7"/>
        <v>163812.59999999998</v>
      </c>
    </row>
    <row r="500" spans="1:6" x14ac:dyDescent="0.25">
      <c r="A500" s="22" t="s">
        <v>802</v>
      </c>
      <c r="B500" s="22" t="s">
        <v>803</v>
      </c>
      <c r="C500" s="22">
        <v>1</v>
      </c>
      <c r="D500" s="22" t="s">
        <v>30</v>
      </c>
      <c r="E500" s="22">
        <v>1902</v>
      </c>
      <c r="F500" s="22">
        <f t="shared" si="7"/>
        <v>1902</v>
      </c>
    </row>
    <row r="501" spans="1:6" ht="30" x14ac:dyDescent="0.25">
      <c r="A501" s="22" t="s">
        <v>2139</v>
      </c>
      <c r="B501" s="22" t="s">
        <v>2140</v>
      </c>
      <c r="C501" s="22">
        <v>500</v>
      </c>
      <c r="D501" s="22" t="s">
        <v>30</v>
      </c>
      <c r="E501" s="22">
        <v>1</v>
      </c>
      <c r="F501" s="22">
        <f t="shared" si="7"/>
        <v>500</v>
      </c>
    </row>
    <row r="502" spans="1:6" x14ac:dyDescent="0.25">
      <c r="A502" s="22" t="s">
        <v>804</v>
      </c>
      <c r="B502" s="22" t="s">
        <v>805</v>
      </c>
      <c r="C502" s="22">
        <v>86</v>
      </c>
      <c r="D502" s="22" t="s">
        <v>30</v>
      </c>
      <c r="E502" s="22">
        <v>700</v>
      </c>
      <c r="F502" s="22">
        <f t="shared" si="7"/>
        <v>60200</v>
      </c>
    </row>
    <row r="503" spans="1:6" x14ac:dyDescent="0.25">
      <c r="A503" s="22" t="s">
        <v>746</v>
      </c>
      <c r="B503" s="22" t="s">
        <v>747</v>
      </c>
      <c r="C503" s="22">
        <v>140</v>
      </c>
      <c r="D503" s="22" t="s">
        <v>30</v>
      </c>
      <c r="E503" s="22">
        <v>1918.8</v>
      </c>
      <c r="F503" s="22">
        <f t="shared" si="7"/>
        <v>268632</v>
      </c>
    </row>
    <row r="504" spans="1:6" ht="30" x14ac:dyDescent="0.25">
      <c r="A504" s="22" t="s">
        <v>748</v>
      </c>
      <c r="B504" s="22" t="s">
        <v>749</v>
      </c>
      <c r="C504" s="22">
        <v>135</v>
      </c>
      <c r="D504" s="22" t="s">
        <v>30</v>
      </c>
      <c r="E504" s="22">
        <v>885</v>
      </c>
      <c r="F504" s="22">
        <f t="shared" si="7"/>
        <v>119475</v>
      </c>
    </row>
    <row r="505" spans="1:6" x14ac:dyDescent="0.25">
      <c r="A505" s="22" t="s">
        <v>1853</v>
      </c>
      <c r="B505" s="22" t="s">
        <v>1854</v>
      </c>
      <c r="C505" s="22">
        <v>7</v>
      </c>
      <c r="D505" s="22" t="s">
        <v>30</v>
      </c>
      <c r="E505" s="22">
        <v>226.56</v>
      </c>
      <c r="F505" s="22">
        <f t="shared" si="7"/>
        <v>1585.92</v>
      </c>
    </row>
    <row r="506" spans="1:6" x14ac:dyDescent="0.25">
      <c r="A506" s="22" t="s">
        <v>670</v>
      </c>
      <c r="B506" s="22" t="s">
        <v>671</v>
      </c>
      <c r="C506" s="22">
        <v>700</v>
      </c>
      <c r="D506" s="22" t="s">
        <v>30</v>
      </c>
      <c r="E506" s="22">
        <v>900</v>
      </c>
      <c r="F506" s="22">
        <f t="shared" si="7"/>
        <v>630000</v>
      </c>
    </row>
    <row r="507" spans="1:6" x14ac:dyDescent="0.25">
      <c r="A507" s="22" t="s">
        <v>1857</v>
      </c>
      <c r="B507" s="22" t="s">
        <v>1858</v>
      </c>
      <c r="C507" s="22">
        <v>27</v>
      </c>
      <c r="D507" s="22" t="s">
        <v>113</v>
      </c>
      <c r="E507" s="22">
        <v>1.38</v>
      </c>
      <c r="F507" s="22">
        <f t="shared" si="7"/>
        <v>37.26</v>
      </c>
    </row>
    <row r="508" spans="1:6" ht="30" x14ac:dyDescent="0.25">
      <c r="A508" s="22" t="s">
        <v>2141</v>
      </c>
      <c r="B508" s="22" t="s">
        <v>2142</v>
      </c>
      <c r="C508" s="22">
        <v>100</v>
      </c>
      <c r="D508" s="22" t="s">
        <v>30</v>
      </c>
      <c r="E508" s="22">
        <v>1</v>
      </c>
      <c r="F508" s="22">
        <f t="shared" si="7"/>
        <v>100</v>
      </c>
    </row>
    <row r="509" spans="1:6" x14ac:dyDescent="0.25">
      <c r="A509" s="22" t="s">
        <v>1859</v>
      </c>
      <c r="B509" s="22" t="s">
        <v>1860</v>
      </c>
      <c r="C509" s="22">
        <v>22</v>
      </c>
      <c r="D509" s="22" t="s">
        <v>113</v>
      </c>
      <c r="E509" s="22">
        <v>780</v>
      </c>
      <c r="F509" s="22">
        <f t="shared" si="7"/>
        <v>17160</v>
      </c>
    </row>
    <row r="510" spans="1:6" x14ac:dyDescent="0.25">
      <c r="A510" s="22" t="s">
        <v>845</v>
      </c>
      <c r="B510" s="22" t="s">
        <v>846</v>
      </c>
      <c r="C510" s="22">
        <v>41</v>
      </c>
      <c r="D510" s="22" t="s">
        <v>30</v>
      </c>
      <c r="E510" s="22">
        <v>780</v>
      </c>
      <c r="F510" s="22">
        <f t="shared" si="7"/>
        <v>31980</v>
      </c>
    </row>
    <row r="511" spans="1:6" x14ac:dyDescent="0.25">
      <c r="A511" s="22" t="s">
        <v>621</v>
      </c>
      <c r="B511" s="22" t="s">
        <v>622</v>
      </c>
      <c r="C511" s="22">
        <v>1</v>
      </c>
      <c r="D511" s="22" t="s">
        <v>30</v>
      </c>
      <c r="E511" s="22">
        <v>14</v>
      </c>
      <c r="F511" s="22">
        <f t="shared" si="7"/>
        <v>14</v>
      </c>
    </row>
    <row r="512" spans="1:6" x14ac:dyDescent="0.25">
      <c r="A512" s="22" t="s">
        <v>1861</v>
      </c>
      <c r="B512" s="22" t="s">
        <v>1862</v>
      </c>
      <c r="C512" s="22">
        <v>31</v>
      </c>
      <c r="D512" s="22" t="s">
        <v>113</v>
      </c>
      <c r="E512" s="22">
        <v>480</v>
      </c>
      <c r="F512" s="22">
        <f t="shared" si="7"/>
        <v>14880</v>
      </c>
    </row>
    <row r="513" spans="1:6" x14ac:dyDescent="0.25">
      <c r="A513" s="22" t="s">
        <v>1863</v>
      </c>
      <c r="B513" s="22" t="s">
        <v>1864</v>
      </c>
      <c r="C513" s="22">
        <v>49</v>
      </c>
      <c r="D513" s="22" t="s">
        <v>30</v>
      </c>
      <c r="E513" s="22">
        <v>78.670599999999993</v>
      </c>
      <c r="F513" s="22">
        <f t="shared" si="7"/>
        <v>3854.8593999999998</v>
      </c>
    </row>
    <row r="514" spans="1:6" x14ac:dyDescent="0.25">
      <c r="F514" s="24">
        <f>SUM(F338:F513)</f>
        <v>12344309.409400001</v>
      </c>
    </row>
    <row r="517" spans="1:6" x14ac:dyDescent="0.25">
      <c r="A517" t="s">
        <v>2323</v>
      </c>
      <c r="B517" t="s">
        <v>2324</v>
      </c>
    </row>
  </sheetData>
  <mergeCells count="13">
    <mergeCell ref="A334:F334"/>
    <mergeCell ref="A335:F335"/>
    <mergeCell ref="A336:F336"/>
    <mergeCell ref="B135:F135"/>
    <mergeCell ref="B136:F136"/>
    <mergeCell ref="B137:F137"/>
    <mergeCell ref="A139:F139"/>
    <mergeCell ref="A2:F2"/>
    <mergeCell ref="A3:F3"/>
    <mergeCell ref="A4:F4"/>
    <mergeCell ref="A6:F6"/>
    <mergeCell ref="A332:F332"/>
    <mergeCell ref="A333:F333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9"/>
  <sheetViews>
    <sheetView view="pageLayout" topLeftCell="A31" zoomScaleNormal="100" workbookViewId="0">
      <selection activeCell="I5" sqref="I5"/>
    </sheetView>
  </sheetViews>
  <sheetFormatPr baseColWidth="10" defaultRowHeight="15" x14ac:dyDescent="0.25"/>
  <cols>
    <col min="1" max="1" width="15" style="2" customWidth="1"/>
    <col min="2" max="2" width="27.85546875" style="2" customWidth="1"/>
    <col min="3" max="3" width="9.42578125" style="2" customWidth="1"/>
    <col min="4" max="4" width="11.42578125" style="2"/>
    <col min="5" max="5" width="8.28515625" style="2" customWidth="1"/>
    <col min="6" max="6" width="16.140625" style="2" bestFit="1" customWidth="1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B5" s="18"/>
    </row>
    <row r="6" spans="1:6" ht="15.75" x14ac:dyDescent="0.25">
      <c r="A6" s="19" t="s">
        <v>866</v>
      </c>
      <c r="B6" s="19"/>
      <c r="C6" s="19"/>
      <c r="D6" s="19"/>
      <c r="E6" s="19"/>
      <c r="F6" s="19"/>
    </row>
    <row r="7" spans="1:6" ht="30" x14ac:dyDescent="0.25">
      <c r="A7" s="20" t="s">
        <v>23</v>
      </c>
      <c r="B7" s="20" t="s">
        <v>24</v>
      </c>
      <c r="C7" s="22" t="s">
        <v>127</v>
      </c>
      <c r="D7" s="20" t="s">
        <v>26</v>
      </c>
      <c r="E7" s="20" t="s">
        <v>27</v>
      </c>
      <c r="F7" s="20" t="s">
        <v>8</v>
      </c>
    </row>
    <row r="8" spans="1:6" ht="30" x14ac:dyDescent="0.25">
      <c r="A8" s="22" t="s">
        <v>867</v>
      </c>
      <c r="B8" s="22" t="s">
        <v>868</v>
      </c>
      <c r="C8" s="22">
        <v>128</v>
      </c>
      <c r="D8" s="22" t="s">
        <v>30</v>
      </c>
      <c r="E8" s="22">
        <v>113</v>
      </c>
      <c r="F8" s="22">
        <f>C8*E8</f>
        <v>14464</v>
      </c>
    </row>
    <row r="9" spans="1:6" ht="30" x14ac:dyDescent="0.25">
      <c r="A9" s="22" t="s">
        <v>869</v>
      </c>
      <c r="B9" s="22" t="s">
        <v>870</v>
      </c>
      <c r="C9" s="22">
        <v>99</v>
      </c>
      <c r="D9" s="22" t="s">
        <v>30</v>
      </c>
      <c r="E9" s="22">
        <v>2000</v>
      </c>
      <c r="F9" s="22">
        <f t="shared" ref="F9:F72" si="0">C9*E9</f>
        <v>198000</v>
      </c>
    </row>
    <row r="10" spans="1:6" x14ac:dyDescent="0.25">
      <c r="A10" s="22" t="s">
        <v>871</v>
      </c>
      <c r="B10" s="22" t="s">
        <v>872</v>
      </c>
      <c r="C10" s="22">
        <v>60</v>
      </c>
      <c r="D10" s="22" t="s">
        <v>30</v>
      </c>
      <c r="E10" s="22">
        <v>1</v>
      </c>
      <c r="F10" s="22">
        <f t="shared" si="0"/>
        <v>60</v>
      </c>
    </row>
    <row r="11" spans="1:6" ht="30" x14ac:dyDescent="0.25">
      <c r="A11" s="22" t="s">
        <v>873</v>
      </c>
      <c r="B11" s="22" t="s">
        <v>874</v>
      </c>
      <c r="C11" s="22">
        <v>4009</v>
      </c>
      <c r="D11" s="22" t="s">
        <v>30</v>
      </c>
      <c r="E11" s="22">
        <v>1</v>
      </c>
      <c r="F11" s="22">
        <f t="shared" si="0"/>
        <v>4009</v>
      </c>
    </row>
    <row r="12" spans="1:6" x14ac:dyDescent="0.25">
      <c r="A12" s="22" t="s">
        <v>875</v>
      </c>
      <c r="B12" s="22" t="s">
        <v>876</v>
      </c>
      <c r="C12" s="22">
        <v>26</v>
      </c>
      <c r="D12" s="22" t="s">
        <v>30</v>
      </c>
      <c r="E12" s="22">
        <v>1</v>
      </c>
      <c r="F12" s="22">
        <f t="shared" si="0"/>
        <v>26</v>
      </c>
    </row>
    <row r="13" spans="1:6" x14ac:dyDescent="0.25">
      <c r="A13" s="22" t="s">
        <v>877</v>
      </c>
      <c r="B13" s="22" t="s">
        <v>878</v>
      </c>
      <c r="C13" s="22">
        <v>25</v>
      </c>
      <c r="D13" s="22" t="s">
        <v>30</v>
      </c>
      <c r="E13" s="22">
        <v>1</v>
      </c>
      <c r="F13" s="22">
        <f t="shared" si="0"/>
        <v>25</v>
      </c>
    </row>
    <row r="14" spans="1:6" x14ac:dyDescent="0.25">
      <c r="A14" s="22" t="s">
        <v>879</v>
      </c>
      <c r="B14" s="22" t="s">
        <v>880</v>
      </c>
      <c r="C14" s="22">
        <v>16</v>
      </c>
      <c r="D14" s="22" t="s">
        <v>30</v>
      </c>
      <c r="E14" s="22">
        <v>1</v>
      </c>
      <c r="F14" s="22">
        <f t="shared" si="0"/>
        <v>16</v>
      </c>
    </row>
    <row r="15" spans="1:6" x14ac:dyDescent="0.25">
      <c r="A15" s="22" t="s">
        <v>881</v>
      </c>
      <c r="B15" s="22" t="s">
        <v>882</v>
      </c>
      <c r="C15" s="22">
        <v>12</v>
      </c>
      <c r="D15" s="22" t="s">
        <v>30</v>
      </c>
      <c r="E15" s="22">
        <v>1</v>
      </c>
      <c r="F15" s="22">
        <f t="shared" si="0"/>
        <v>12</v>
      </c>
    </row>
    <row r="16" spans="1:6" x14ac:dyDescent="0.25">
      <c r="A16" s="22" t="s">
        <v>883</v>
      </c>
      <c r="B16" s="22" t="s">
        <v>884</v>
      </c>
      <c r="C16" s="22">
        <v>29</v>
      </c>
      <c r="D16" s="22" t="s">
        <v>30</v>
      </c>
      <c r="E16" s="22">
        <v>1</v>
      </c>
      <c r="F16" s="22">
        <f t="shared" si="0"/>
        <v>29</v>
      </c>
    </row>
    <row r="17" spans="1:6" x14ac:dyDescent="0.25">
      <c r="A17" s="22" t="s">
        <v>885</v>
      </c>
      <c r="B17" s="22" t="s">
        <v>886</v>
      </c>
      <c r="C17" s="22">
        <v>175</v>
      </c>
      <c r="D17" s="22" t="s">
        <v>30</v>
      </c>
      <c r="E17" s="22">
        <v>1</v>
      </c>
      <c r="F17" s="22">
        <f t="shared" si="0"/>
        <v>175</v>
      </c>
    </row>
    <row r="18" spans="1:6" x14ac:dyDescent="0.25">
      <c r="A18" s="22" t="s">
        <v>887</v>
      </c>
      <c r="B18" s="22" t="s">
        <v>888</v>
      </c>
      <c r="C18" s="22">
        <v>39</v>
      </c>
      <c r="D18" s="22" t="s">
        <v>30</v>
      </c>
      <c r="E18" s="22">
        <v>1</v>
      </c>
      <c r="F18" s="22">
        <f t="shared" si="0"/>
        <v>39</v>
      </c>
    </row>
    <row r="19" spans="1:6" ht="30" x14ac:dyDescent="0.25">
      <c r="A19" s="22" t="s">
        <v>889</v>
      </c>
      <c r="B19" s="22" t="s">
        <v>890</v>
      </c>
      <c r="C19" s="22">
        <v>91</v>
      </c>
      <c r="D19" s="22" t="s">
        <v>30</v>
      </c>
      <c r="E19" s="22">
        <v>1</v>
      </c>
      <c r="F19" s="22">
        <f t="shared" si="0"/>
        <v>91</v>
      </c>
    </row>
    <row r="20" spans="1:6" ht="30" x14ac:dyDescent="0.25">
      <c r="A20" s="22" t="s">
        <v>891</v>
      </c>
      <c r="B20" s="22" t="s">
        <v>892</v>
      </c>
      <c r="C20" s="22">
        <v>3</v>
      </c>
      <c r="D20" s="22" t="s">
        <v>30</v>
      </c>
      <c r="E20" s="22">
        <v>1</v>
      </c>
      <c r="F20" s="22">
        <f t="shared" si="0"/>
        <v>3</v>
      </c>
    </row>
    <row r="21" spans="1:6" ht="30" x14ac:dyDescent="0.25">
      <c r="A21" s="22" t="s">
        <v>893</v>
      </c>
      <c r="B21" s="22" t="s">
        <v>894</v>
      </c>
      <c r="C21" s="22">
        <v>1000</v>
      </c>
      <c r="D21" s="22" t="s">
        <v>30</v>
      </c>
      <c r="E21" s="22">
        <v>76.7</v>
      </c>
      <c r="F21" s="22">
        <f t="shared" si="0"/>
        <v>76700</v>
      </c>
    </row>
    <row r="22" spans="1:6" x14ac:dyDescent="0.25">
      <c r="A22" s="22" t="s">
        <v>895</v>
      </c>
      <c r="B22" s="22" t="s">
        <v>896</v>
      </c>
      <c r="C22" s="22">
        <v>1200</v>
      </c>
      <c r="D22" s="22" t="s">
        <v>30</v>
      </c>
      <c r="E22" s="22">
        <v>1</v>
      </c>
      <c r="F22" s="22">
        <f t="shared" si="0"/>
        <v>1200</v>
      </c>
    </row>
    <row r="23" spans="1:6" x14ac:dyDescent="0.25">
      <c r="A23" s="22" t="s">
        <v>897</v>
      </c>
      <c r="B23" s="22" t="s">
        <v>898</v>
      </c>
      <c r="C23" s="22">
        <v>5</v>
      </c>
      <c r="D23" s="22" t="s">
        <v>30</v>
      </c>
      <c r="E23" s="22">
        <v>1</v>
      </c>
      <c r="F23" s="22">
        <f t="shared" si="0"/>
        <v>5</v>
      </c>
    </row>
    <row r="24" spans="1:6" ht="30" x14ac:dyDescent="0.25">
      <c r="A24" s="22"/>
      <c r="B24" s="26" t="s">
        <v>899</v>
      </c>
      <c r="C24" s="27">
        <v>75</v>
      </c>
      <c r="D24" s="22" t="s">
        <v>30</v>
      </c>
      <c r="E24" s="22">
        <v>1</v>
      </c>
      <c r="F24" s="22">
        <f t="shared" si="0"/>
        <v>75</v>
      </c>
    </row>
    <row r="25" spans="1:6" x14ac:dyDescent="0.25">
      <c r="A25" s="22" t="s">
        <v>900</v>
      </c>
      <c r="B25" s="22" t="s">
        <v>901</v>
      </c>
      <c r="C25" s="22">
        <v>1</v>
      </c>
      <c r="D25" s="22" t="s">
        <v>30</v>
      </c>
      <c r="E25" s="22">
        <v>1</v>
      </c>
      <c r="F25" s="22">
        <f t="shared" si="0"/>
        <v>1</v>
      </c>
    </row>
    <row r="26" spans="1:6" x14ac:dyDescent="0.25">
      <c r="A26" s="22" t="s">
        <v>902</v>
      </c>
      <c r="B26" s="22" t="s">
        <v>903</v>
      </c>
      <c r="C26" s="22">
        <v>205</v>
      </c>
      <c r="D26" s="22" t="s">
        <v>30</v>
      </c>
      <c r="E26" s="22">
        <v>1</v>
      </c>
      <c r="F26" s="22">
        <f t="shared" si="0"/>
        <v>205</v>
      </c>
    </row>
    <row r="27" spans="1:6" ht="30" x14ac:dyDescent="0.25">
      <c r="A27" s="22" t="s">
        <v>904</v>
      </c>
      <c r="B27" s="22" t="s">
        <v>905</v>
      </c>
      <c r="C27" s="22">
        <v>129</v>
      </c>
      <c r="D27" s="22" t="s">
        <v>30</v>
      </c>
      <c r="E27" s="22">
        <v>1</v>
      </c>
      <c r="F27" s="22">
        <f t="shared" si="0"/>
        <v>129</v>
      </c>
    </row>
    <row r="28" spans="1:6" ht="30" x14ac:dyDescent="0.25">
      <c r="A28" s="22" t="s">
        <v>906</v>
      </c>
      <c r="B28" s="22" t="s">
        <v>907</v>
      </c>
      <c r="C28" s="22">
        <v>64</v>
      </c>
      <c r="D28" s="22" t="s">
        <v>30</v>
      </c>
      <c r="E28" s="22">
        <v>1</v>
      </c>
      <c r="F28" s="22">
        <f t="shared" si="0"/>
        <v>64</v>
      </c>
    </row>
    <row r="29" spans="1:6" x14ac:dyDescent="0.25">
      <c r="A29" s="22" t="s">
        <v>908</v>
      </c>
      <c r="B29" s="22" t="s">
        <v>909</v>
      </c>
      <c r="C29" s="22">
        <v>5</v>
      </c>
      <c r="D29" s="22" t="s">
        <v>30</v>
      </c>
      <c r="E29" s="22">
        <v>1</v>
      </c>
      <c r="F29" s="22">
        <f t="shared" si="0"/>
        <v>5</v>
      </c>
    </row>
    <row r="30" spans="1:6" x14ac:dyDescent="0.25">
      <c r="A30" s="22" t="s">
        <v>910</v>
      </c>
      <c r="B30" s="22" t="s">
        <v>911</v>
      </c>
      <c r="C30" s="22">
        <v>51</v>
      </c>
      <c r="D30" s="22" t="s">
        <v>30</v>
      </c>
      <c r="E30" s="22">
        <v>1</v>
      </c>
      <c r="F30" s="22">
        <f t="shared" si="0"/>
        <v>51</v>
      </c>
    </row>
    <row r="31" spans="1:6" x14ac:dyDescent="0.25">
      <c r="A31" s="22" t="s">
        <v>912</v>
      </c>
      <c r="B31" s="22" t="s">
        <v>913</v>
      </c>
      <c r="C31" s="22">
        <v>20</v>
      </c>
      <c r="D31" s="22" t="s">
        <v>30</v>
      </c>
      <c r="E31" s="22">
        <v>1</v>
      </c>
      <c r="F31" s="22">
        <f t="shared" si="0"/>
        <v>20</v>
      </c>
    </row>
    <row r="32" spans="1:6" x14ac:dyDescent="0.25">
      <c r="A32" s="22" t="s">
        <v>914</v>
      </c>
      <c r="B32" s="22" t="s">
        <v>915</v>
      </c>
      <c r="C32" s="22">
        <v>78</v>
      </c>
      <c r="D32" s="22" t="s">
        <v>30</v>
      </c>
      <c r="E32" s="22">
        <v>1</v>
      </c>
      <c r="F32" s="22">
        <f t="shared" si="0"/>
        <v>78</v>
      </c>
    </row>
    <row r="33" spans="1:6" x14ac:dyDescent="0.25">
      <c r="A33" s="22" t="s">
        <v>916</v>
      </c>
      <c r="B33" s="22" t="s">
        <v>917</v>
      </c>
      <c r="C33" s="22">
        <v>233</v>
      </c>
      <c r="D33" s="22" t="s">
        <v>30</v>
      </c>
      <c r="E33" s="22">
        <v>1</v>
      </c>
      <c r="F33" s="22">
        <f t="shared" si="0"/>
        <v>233</v>
      </c>
    </row>
    <row r="34" spans="1:6" x14ac:dyDescent="0.25">
      <c r="A34" s="22" t="s">
        <v>918</v>
      </c>
      <c r="B34" s="22" t="s">
        <v>919</v>
      </c>
      <c r="C34" s="22">
        <v>6</v>
      </c>
      <c r="D34" s="22" t="s">
        <v>30</v>
      </c>
      <c r="E34" s="22">
        <v>1</v>
      </c>
      <c r="F34" s="22">
        <f t="shared" si="0"/>
        <v>6</v>
      </c>
    </row>
    <row r="35" spans="1:6" x14ac:dyDescent="0.25">
      <c r="A35" s="22" t="s">
        <v>920</v>
      </c>
      <c r="B35" s="22" t="s">
        <v>921</v>
      </c>
      <c r="C35" s="22">
        <v>186</v>
      </c>
      <c r="D35" s="22" t="s">
        <v>30</v>
      </c>
      <c r="E35" s="22">
        <v>1</v>
      </c>
      <c r="F35" s="22">
        <f t="shared" si="0"/>
        <v>186</v>
      </c>
    </row>
    <row r="36" spans="1:6" x14ac:dyDescent="0.25">
      <c r="A36" s="22" t="s">
        <v>922</v>
      </c>
      <c r="B36" s="22" t="s">
        <v>923</v>
      </c>
      <c r="C36" s="22">
        <v>301</v>
      </c>
      <c r="D36" s="22" t="s">
        <v>30</v>
      </c>
      <c r="E36" s="22">
        <v>1</v>
      </c>
      <c r="F36" s="22">
        <f t="shared" si="0"/>
        <v>301</v>
      </c>
    </row>
    <row r="37" spans="1:6" x14ac:dyDescent="0.25">
      <c r="A37" s="22" t="s">
        <v>924</v>
      </c>
      <c r="B37" s="22" t="s">
        <v>925</v>
      </c>
      <c r="C37" s="22">
        <v>5</v>
      </c>
      <c r="D37" s="22" t="s">
        <v>30</v>
      </c>
      <c r="E37" s="22">
        <v>1</v>
      </c>
      <c r="F37" s="22">
        <f t="shared" si="0"/>
        <v>5</v>
      </c>
    </row>
    <row r="38" spans="1:6" x14ac:dyDescent="0.25">
      <c r="A38" s="22" t="s">
        <v>926</v>
      </c>
      <c r="B38" s="22" t="s">
        <v>927</v>
      </c>
      <c r="C38" s="22">
        <v>268</v>
      </c>
      <c r="D38" s="22" t="s">
        <v>30</v>
      </c>
      <c r="E38" s="22">
        <v>1</v>
      </c>
      <c r="F38" s="22">
        <f t="shared" si="0"/>
        <v>268</v>
      </c>
    </row>
    <row r="39" spans="1:6" x14ac:dyDescent="0.25">
      <c r="A39" s="22" t="s">
        <v>928</v>
      </c>
      <c r="B39" s="22" t="s">
        <v>929</v>
      </c>
      <c r="C39" s="22">
        <v>738</v>
      </c>
      <c r="D39" s="22" t="s">
        <v>30</v>
      </c>
      <c r="E39" s="22">
        <v>1</v>
      </c>
      <c r="F39" s="22">
        <f t="shared" si="0"/>
        <v>738</v>
      </c>
    </row>
    <row r="40" spans="1:6" x14ac:dyDescent="0.25">
      <c r="A40" s="22"/>
      <c r="B40" s="28" t="s">
        <v>930</v>
      </c>
      <c r="C40" s="29">
        <v>56</v>
      </c>
      <c r="D40" s="22" t="s">
        <v>30</v>
      </c>
      <c r="E40" s="22">
        <v>1</v>
      </c>
      <c r="F40" s="22">
        <f t="shared" si="0"/>
        <v>56</v>
      </c>
    </row>
    <row r="41" spans="1:6" ht="30" x14ac:dyDescent="0.25">
      <c r="A41" s="22"/>
      <c r="B41" s="28" t="s">
        <v>931</v>
      </c>
      <c r="C41" s="29">
        <v>4</v>
      </c>
      <c r="D41" s="22" t="s">
        <v>30</v>
      </c>
      <c r="E41" s="22">
        <v>1</v>
      </c>
      <c r="F41" s="22">
        <f t="shared" si="0"/>
        <v>4</v>
      </c>
    </row>
    <row r="42" spans="1:6" ht="30" x14ac:dyDescent="0.25">
      <c r="A42" s="22"/>
      <c r="B42" s="28" t="s">
        <v>932</v>
      </c>
      <c r="C42" s="29">
        <v>54</v>
      </c>
      <c r="D42" s="22" t="s">
        <v>30</v>
      </c>
      <c r="E42" s="22">
        <v>1</v>
      </c>
      <c r="F42" s="22">
        <f t="shared" si="0"/>
        <v>54</v>
      </c>
    </row>
    <row r="43" spans="1:6" ht="30" x14ac:dyDescent="0.25">
      <c r="A43" s="22" t="s">
        <v>933</v>
      </c>
      <c r="B43" s="22" t="s">
        <v>934</v>
      </c>
      <c r="C43" s="22">
        <v>10</v>
      </c>
      <c r="D43" s="22" t="s">
        <v>30</v>
      </c>
      <c r="E43" s="22">
        <v>1</v>
      </c>
      <c r="F43" s="22">
        <f t="shared" si="0"/>
        <v>10</v>
      </c>
    </row>
    <row r="44" spans="1:6" ht="30" x14ac:dyDescent="0.25">
      <c r="A44" s="22" t="s">
        <v>935</v>
      </c>
      <c r="B44" s="22" t="s">
        <v>936</v>
      </c>
      <c r="C44" s="22">
        <v>31</v>
      </c>
      <c r="D44" s="22" t="s">
        <v>30</v>
      </c>
      <c r="E44" s="22">
        <v>1</v>
      </c>
      <c r="F44" s="22">
        <f t="shared" si="0"/>
        <v>31</v>
      </c>
    </row>
    <row r="45" spans="1:6" ht="30" x14ac:dyDescent="0.25">
      <c r="A45" s="22" t="s">
        <v>937</v>
      </c>
      <c r="B45" s="22" t="s">
        <v>938</v>
      </c>
      <c r="C45" s="22">
        <v>21</v>
      </c>
      <c r="D45" s="22" t="s">
        <v>30</v>
      </c>
      <c r="E45" s="22">
        <v>1</v>
      </c>
      <c r="F45" s="22">
        <f t="shared" si="0"/>
        <v>21</v>
      </c>
    </row>
    <row r="46" spans="1:6" ht="30" x14ac:dyDescent="0.25">
      <c r="A46" s="22" t="s">
        <v>939</v>
      </c>
      <c r="B46" s="22" t="s">
        <v>940</v>
      </c>
      <c r="C46" s="22">
        <v>10</v>
      </c>
      <c r="D46" s="22" t="s">
        <v>30</v>
      </c>
      <c r="E46" s="22">
        <v>1</v>
      </c>
      <c r="F46" s="22">
        <f t="shared" si="0"/>
        <v>10</v>
      </c>
    </row>
    <row r="47" spans="1:6" ht="30" x14ac:dyDescent="0.25">
      <c r="A47" s="22" t="s">
        <v>941</v>
      </c>
      <c r="B47" s="22" t="s">
        <v>942</v>
      </c>
      <c r="C47" s="22">
        <v>5</v>
      </c>
      <c r="D47" s="22" t="s">
        <v>30</v>
      </c>
      <c r="E47" s="22">
        <v>1</v>
      </c>
      <c r="F47" s="22">
        <f t="shared" si="0"/>
        <v>5</v>
      </c>
    </row>
    <row r="48" spans="1:6" ht="30" x14ac:dyDescent="0.25">
      <c r="A48" s="22" t="s">
        <v>943</v>
      </c>
      <c r="B48" s="22" t="s">
        <v>944</v>
      </c>
      <c r="C48" s="22">
        <v>6</v>
      </c>
      <c r="D48" s="22" t="s">
        <v>30</v>
      </c>
      <c r="E48" s="22">
        <v>1</v>
      </c>
      <c r="F48" s="22">
        <f t="shared" si="0"/>
        <v>6</v>
      </c>
    </row>
    <row r="49" spans="1:6" ht="30" x14ac:dyDescent="0.25">
      <c r="A49" s="22" t="s">
        <v>945</v>
      </c>
      <c r="B49" s="22" t="s">
        <v>946</v>
      </c>
      <c r="C49" s="22">
        <v>1</v>
      </c>
      <c r="D49" s="22" t="s">
        <v>30</v>
      </c>
      <c r="E49" s="22">
        <v>1</v>
      </c>
      <c r="F49" s="22">
        <f t="shared" si="0"/>
        <v>1</v>
      </c>
    </row>
    <row r="50" spans="1:6" x14ac:dyDescent="0.25">
      <c r="A50" s="22" t="s">
        <v>947</v>
      </c>
      <c r="B50" s="22" t="s">
        <v>948</v>
      </c>
      <c r="C50" s="22">
        <v>186</v>
      </c>
      <c r="D50" s="22" t="s">
        <v>30</v>
      </c>
      <c r="E50" s="22">
        <v>1</v>
      </c>
      <c r="F50" s="22">
        <f t="shared" si="0"/>
        <v>186</v>
      </c>
    </row>
    <row r="51" spans="1:6" x14ac:dyDescent="0.25">
      <c r="A51" s="22" t="s">
        <v>949</v>
      </c>
      <c r="B51" s="22" t="s">
        <v>950</v>
      </c>
      <c r="C51" s="22">
        <v>31</v>
      </c>
      <c r="D51" s="22" t="s">
        <v>30</v>
      </c>
      <c r="E51" s="22">
        <v>1</v>
      </c>
      <c r="F51" s="22">
        <f t="shared" si="0"/>
        <v>31</v>
      </c>
    </row>
    <row r="52" spans="1:6" x14ac:dyDescent="0.25">
      <c r="A52" s="22" t="s">
        <v>951</v>
      </c>
      <c r="B52" s="22" t="s">
        <v>952</v>
      </c>
      <c r="C52" s="22">
        <v>31</v>
      </c>
      <c r="D52" s="22" t="s">
        <v>30</v>
      </c>
      <c r="E52" s="22">
        <v>1</v>
      </c>
      <c r="F52" s="22">
        <f t="shared" si="0"/>
        <v>31</v>
      </c>
    </row>
    <row r="53" spans="1:6" x14ac:dyDescent="0.25">
      <c r="A53" s="22" t="s">
        <v>953</v>
      </c>
      <c r="B53" s="22" t="s">
        <v>954</v>
      </c>
      <c r="C53" s="22">
        <v>58</v>
      </c>
      <c r="D53" s="22" t="s">
        <v>30</v>
      </c>
      <c r="E53" s="22">
        <v>1</v>
      </c>
      <c r="F53" s="22">
        <f t="shared" si="0"/>
        <v>58</v>
      </c>
    </row>
    <row r="54" spans="1:6" x14ac:dyDescent="0.25">
      <c r="A54" s="22" t="s">
        <v>955</v>
      </c>
      <c r="B54" s="22" t="s">
        <v>956</v>
      </c>
      <c r="C54" s="22">
        <v>1</v>
      </c>
      <c r="D54" s="22" t="s">
        <v>30</v>
      </c>
      <c r="E54" s="22">
        <v>1</v>
      </c>
      <c r="F54" s="22">
        <f t="shared" si="0"/>
        <v>1</v>
      </c>
    </row>
    <row r="55" spans="1:6" x14ac:dyDescent="0.25">
      <c r="A55" s="22" t="s">
        <v>957</v>
      </c>
      <c r="B55" s="22" t="s">
        <v>958</v>
      </c>
      <c r="C55" s="22">
        <v>81</v>
      </c>
      <c r="D55" s="22" t="s">
        <v>30</v>
      </c>
      <c r="E55" s="22">
        <v>1</v>
      </c>
      <c r="F55" s="22">
        <f t="shared" si="0"/>
        <v>81</v>
      </c>
    </row>
    <row r="56" spans="1:6" x14ac:dyDescent="0.25">
      <c r="A56" s="22" t="s">
        <v>959</v>
      </c>
      <c r="B56" s="22" t="s">
        <v>960</v>
      </c>
      <c r="C56" s="22">
        <v>82</v>
      </c>
      <c r="D56" s="22" t="s">
        <v>30</v>
      </c>
      <c r="E56" s="22">
        <v>1</v>
      </c>
      <c r="F56" s="22">
        <f t="shared" si="0"/>
        <v>82</v>
      </c>
    </row>
    <row r="57" spans="1:6" x14ac:dyDescent="0.25">
      <c r="A57" s="22" t="s">
        <v>961</v>
      </c>
      <c r="B57" s="22" t="s">
        <v>962</v>
      </c>
      <c r="C57" s="22">
        <v>14</v>
      </c>
      <c r="D57" s="22" t="s">
        <v>30</v>
      </c>
      <c r="E57" s="22">
        <v>1</v>
      </c>
      <c r="F57" s="22">
        <f t="shared" si="0"/>
        <v>14</v>
      </c>
    </row>
    <row r="58" spans="1:6" x14ac:dyDescent="0.25">
      <c r="A58" s="22" t="s">
        <v>963</v>
      </c>
      <c r="B58" s="22" t="s">
        <v>964</v>
      </c>
      <c r="C58" s="22">
        <v>17</v>
      </c>
      <c r="D58" s="22" t="s">
        <v>30</v>
      </c>
      <c r="E58" s="22">
        <v>1</v>
      </c>
      <c r="F58" s="22">
        <f t="shared" si="0"/>
        <v>17</v>
      </c>
    </row>
    <row r="59" spans="1:6" x14ac:dyDescent="0.25">
      <c r="A59" s="22" t="s">
        <v>965</v>
      </c>
      <c r="B59" s="22" t="s">
        <v>966</v>
      </c>
      <c r="C59" s="22">
        <v>7</v>
      </c>
      <c r="D59" s="22" t="s">
        <v>30</v>
      </c>
      <c r="E59" s="22">
        <v>1</v>
      </c>
      <c r="F59" s="22">
        <f t="shared" si="0"/>
        <v>7</v>
      </c>
    </row>
    <row r="60" spans="1:6" x14ac:dyDescent="0.25">
      <c r="A60" s="22" t="s">
        <v>967</v>
      </c>
      <c r="B60" s="22" t="s">
        <v>968</v>
      </c>
      <c r="C60" s="22">
        <v>25</v>
      </c>
      <c r="D60" s="22" t="s">
        <v>30</v>
      </c>
      <c r="E60" s="22">
        <v>1</v>
      </c>
      <c r="F60" s="22">
        <f t="shared" si="0"/>
        <v>25</v>
      </c>
    </row>
    <row r="61" spans="1:6" x14ac:dyDescent="0.25">
      <c r="A61" s="22" t="s">
        <v>969</v>
      </c>
      <c r="B61" s="22" t="s">
        <v>970</v>
      </c>
      <c r="C61" s="22">
        <v>19</v>
      </c>
      <c r="D61" s="22" t="s">
        <v>30</v>
      </c>
      <c r="E61" s="22">
        <v>1</v>
      </c>
      <c r="F61" s="22">
        <f t="shared" si="0"/>
        <v>19</v>
      </c>
    </row>
    <row r="62" spans="1:6" x14ac:dyDescent="0.25">
      <c r="A62" s="22" t="s">
        <v>971</v>
      </c>
      <c r="B62" s="22" t="s">
        <v>972</v>
      </c>
      <c r="C62" s="22">
        <v>1</v>
      </c>
      <c r="D62" s="22" t="s">
        <v>30</v>
      </c>
      <c r="E62" s="22">
        <v>1</v>
      </c>
      <c r="F62" s="22">
        <f t="shared" si="0"/>
        <v>1</v>
      </c>
    </row>
    <row r="63" spans="1:6" x14ac:dyDescent="0.25">
      <c r="A63" s="22" t="s">
        <v>973</v>
      </c>
      <c r="B63" s="22" t="s">
        <v>974</v>
      </c>
      <c r="C63" s="22">
        <v>14</v>
      </c>
      <c r="D63" s="22" t="s">
        <v>30</v>
      </c>
      <c r="E63" s="22">
        <v>1</v>
      </c>
      <c r="F63" s="22">
        <f t="shared" si="0"/>
        <v>14</v>
      </c>
    </row>
    <row r="64" spans="1:6" x14ac:dyDescent="0.25">
      <c r="A64" s="22" t="s">
        <v>975</v>
      </c>
      <c r="B64" s="22" t="s">
        <v>976</v>
      </c>
      <c r="C64" s="22">
        <v>52</v>
      </c>
      <c r="D64" s="22" t="s">
        <v>30</v>
      </c>
      <c r="E64" s="22">
        <v>1</v>
      </c>
      <c r="F64" s="22">
        <f t="shared" si="0"/>
        <v>52</v>
      </c>
    </row>
    <row r="65" spans="1:6" x14ac:dyDescent="0.25">
      <c r="A65" s="22" t="s">
        <v>977</v>
      </c>
      <c r="B65" s="22" t="s">
        <v>978</v>
      </c>
      <c r="C65" s="22">
        <v>5</v>
      </c>
      <c r="D65" s="22" t="s">
        <v>30</v>
      </c>
      <c r="E65" s="22">
        <v>1</v>
      </c>
      <c r="F65" s="22">
        <f t="shared" si="0"/>
        <v>5</v>
      </c>
    </row>
    <row r="66" spans="1:6" x14ac:dyDescent="0.25">
      <c r="A66" s="22" t="s">
        <v>979</v>
      </c>
      <c r="B66" s="22" t="s">
        <v>980</v>
      </c>
      <c r="C66" s="22">
        <v>22</v>
      </c>
      <c r="D66" s="22" t="s">
        <v>30</v>
      </c>
      <c r="E66" s="22">
        <v>1</v>
      </c>
      <c r="F66" s="22">
        <f t="shared" si="0"/>
        <v>22</v>
      </c>
    </row>
    <row r="67" spans="1:6" x14ac:dyDescent="0.25">
      <c r="A67" s="22" t="s">
        <v>981</v>
      </c>
      <c r="B67" s="22" t="s">
        <v>982</v>
      </c>
      <c r="C67" s="22">
        <v>50</v>
      </c>
      <c r="D67" s="22" t="s">
        <v>30</v>
      </c>
      <c r="E67" s="22">
        <v>1</v>
      </c>
      <c r="F67" s="22">
        <f t="shared" si="0"/>
        <v>50</v>
      </c>
    </row>
    <row r="68" spans="1:6" x14ac:dyDescent="0.25">
      <c r="A68" s="22" t="s">
        <v>983</v>
      </c>
      <c r="B68" s="22" t="s">
        <v>984</v>
      </c>
      <c r="C68" s="22">
        <v>3</v>
      </c>
      <c r="D68" s="22" t="s">
        <v>30</v>
      </c>
      <c r="E68" s="22">
        <v>113</v>
      </c>
      <c r="F68" s="22">
        <f t="shared" si="0"/>
        <v>339</v>
      </c>
    </row>
    <row r="69" spans="1:6" x14ac:dyDescent="0.25">
      <c r="A69" s="22" t="s">
        <v>985</v>
      </c>
      <c r="B69" s="22" t="s">
        <v>986</v>
      </c>
      <c r="C69" s="22">
        <v>40</v>
      </c>
      <c r="D69" s="22" t="s">
        <v>30</v>
      </c>
      <c r="E69" s="22">
        <v>113</v>
      </c>
      <c r="F69" s="22">
        <f t="shared" si="0"/>
        <v>4520</v>
      </c>
    </row>
    <row r="70" spans="1:6" x14ac:dyDescent="0.25">
      <c r="A70" s="22" t="s">
        <v>987</v>
      </c>
      <c r="B70" s="22" t="s">
        <v>988</v>
      </c>
      <c r="C70" s="22">
        <v>28</v>
      </c>
      <c r="D70" s="22" t="s">
        <v>30</v>
      </c>
      <c r="E70" s="22">
        <v>113</v>
      </c>
      <c r="F70" s="22">
        <f t="shared" si="0"/>
        <v>3164</v>
      </c>
    </row>
    <row r="71" spans="1:6" x14ac:dyDescent="0.25">
      <c r="A71" s="22" t="s">
        <v>989</v>
      </c>
      <c r="B71" s="22" t="s">
        <v>990</v>
      </c>
      <c r="C71" s="22">
        <v>17</v>
      </c>
      <c r="D71" s="22" t="s">
        <v>30</v>
      </c>
      <c r="E71" s="22">
        <v>113</v>
      </c>
      <c r="F71" s="22">
        <f t="shared" si="0"/>
        <v>1921</v>
      </c>
    </row>
    <row r="72" spans="1:6" x14ac:dyDescent="0.25">
      <c r="A72" s="22" t="s">
        <v>991</v>
      </c>
      <c r="B72" s="22" t="s">
        <v>992</v>
      </c>
      <c r="C72" s="22">
        <v>39</v>
      </c>
      <c r="D72" s="22" t="s">
        <v>30</v>
      </c>
      <c r="E72" s="22">
        <v>113</v>
      </c>
      <c r="F72" s="22">
        <f t="shared" si="0"/>
        <v>4407</v>
      </c>
    </row>
    <row r="73" spans="1:6" ht="30" x14ac:dyDescent="0.25">
      <c r="A73" s="22" t="s">
        <v>993</v>
      </c>
      <c r="B73" s="22" t="s">
        <v>994</v>
      </c>
      <c r="C73" s="22">
        <v>38</v>
      </c>
      <c r="D73" s="22" t="s">
        <v>30</v>
      </c>
      <c r="E73" s="22">
        <v>1</v>
      </c>
      <c r="F73" s="22">
        <f t="shared" ref="F73:F136" si="1">C73*E73</f>
        <v>38</v>
      </c>
    </row>
    <row r="74" spans="1:6" ht="30" x14ac:dyDescent="0.25">
      <c r="A74" s="22" t="s">
        <v>995</v>
      </c>
      <c r="B74" s="22" t="s">
        <v>996</v>
      </c>
      <c r="C74" s="22">
        <v>40</v>
      </c>
      <c r="D74" s="22" t="s">
        <v>30</v>
      </c>
      <c r="E74" s="22">
        <v>1</v>
      </c>
      <c r="F74" s="22">
        <f t="shared" si="1"/>
        <v>40</v>
      </c>
    </row>
    <row r="75" spans="1:6" ht="30" x14ac:dyDescent="0.25">
      <c r="A75" s="22" t="s">
        <v>997</v>
      </c>
      <c r="B75" s="22" t="s">
        <v>998</v>
      </c>
      <c r="C75" s="22">
        <v>200</v>
      </c>
      <c r="D75" s="22" t="s">
        <v>30</v>
      </c>
      <c r="E75" s="22">
        <v>218.3</v>
      </c>
      <c r="F75" s="22">
        <f t="shared" si="1"/>
        <v>43660</v>
      </c>
    </row>
    <row r="76" spans="1:6" x14ac:dyDescent="0.25">
      <c r="A76" s="22" t="s">
        <v>999</v>
      </c>
      <c r="B76" s="22" t="s">
        <v>1000</v>
      </c>
      <c r="C76" s="22">
        <v>40</v>
      </c>
      <c r="D76" s="22" t="s">
        <v>30</v>
      </c>
      <c r="E76" s="22">
        <v>113</v>
      </c>
      <c r="F76" s="22">
        <f t="shared" si="1"/>
        <v>4520</v>
      </c>
    </row>
    <row r="77" spans="1:6" x14ac:dyDescent="0.25">
      <c r="A77" s="22" t="s">
        <v>1001</v>
      </c>
      <c r="B77" s="22" t="s">
        <v>1002</v>
      </c>
      <c r="C77" s="22">
        <v>20</v>
      </c>
      <c r="D77" s="22" t="s">
        <v>30</v>
      </c>
      <c r="E77" s="22">
        <v>113</v>
      </c>
      <c r="F77" s="22">
        <f t="shared" si="1"/>
        <v>2260</v>
      </c>
    </row>
    <row r="78" spans="1:6" x14ac:dyDescent="0.25">
      <c r="A78" s="22"/>
      <c r="B78" s="22" t="s">
        <v>1003</v>
      </c>
      <c r="C78" s="22">
        <v>600</v>
      </c>
      <c r="D78" s="22" t="s">
        <v>110</v>
      </c>
      <c r="E78" s="22">
        <v>1</v>
      </c>
      <c r="F78" s="22">
        <f t="shared" si="1"/>
        <v>600</v>
      </c>
    </row>
    <row r="79" spans="1:6" ht="30" x14ac:dyDescent="0.25">
      <c r="A79" s="22" t="s">
        <v>1004</v>
      </c>
      <c r="B79" s="22" t="s">
        <v>1005</v>
      </c>
      <c r="C79" s="22">
        <v>78</v>
      </c>
      <c r="D79" s="22" t="s">
        <v>30</v>
      </c>
      <c r="E79" s="22">
        <v>1</v>
      </c>
      <c r="F79" s="22">
        <f t="shared" si="1"/>
        <v>78</v>
      </c>
    </row>
    <row r="80" spans="1:6" ht="30" x14ac:dyDescent="0.25">
      <c r="A80" s="22" t="s">
        <v>1006</v>
      </c>
      <c r="B80" s="22" t="s">
        <v>1007</v>
      </c>
      <c r="C80" s="22">
        <v>100</v>
      </c>
      <c r="D80" s="22" t="s">
        <v>30</v>
      </c>
      <c r="E80" s="22">
        <v>1</v>
      </c>
      <c r="F80" s="22">
        <f t="shared" si="1"/>
        <v>100</v>
      </c>
    </row>
    <row r="81" spans="1:6" ht="30" x14ac:dyDescent="0.25">
      <c r="A81" s="22" t="s">
        <v>1008</v>
      </c>
      <c r="B81" s="22" t="s">
        <v>1009</v>
      </c>
      <c r="C81" s="22">
        <v>16</v>
      </c>
      <c r="D81" s="22" t="s">
        <v>30</v>
      </c>
      <c r="E81" s="22">
        <v>1</v>
      </c>
      <c r="F81" s="22">
        <f t="shared" si="1"/>
        <v>16</v>
      </c>
    </row>
    <row r="82" spans="1:6" ht="30" x14ac:dyDescent="0.25">
      <c r="A82" s="22" t="s">
        <v>1010</v>
      </c>
      <c r="B82" s="22" t="s">
        <v>1011</v>
      </c>
      <c r="C82" s="22">
        <v>93</v>
      </c>
      <c r="D82" s="22" t="s">
        <v>30</v>
      </c>
      <c r="E82" s="22">
        <v>1</v>
      </c>
      <c r="F82" s="22">
        <f t="shared" si="1"/>
        <v>93</v>
      </c>
    </row>
    <row r="83" spans="1:6" ht="30" x14ac:dyDescent="0.25">
      <c r="A83" s="22" t="s">
        <v>1012</v>
      </c>
      <c r="B83" s="22" t="s">
        <v>1013</v>
      </c>
      <c r="C83" s="22">
        <v>208</v>
      </c>
      <c r="D83" s="22" t="s">
        <v>30</v>
      </c>
      <c r="E83" s="22">
        <v>529</v>
      </c>
      <c r="F83" s="22">
        <f t="shared" si="1"/>
        <v>110032</v>
      </c>
    </row>
    <row r="84" spans="1:6" ht="30" x14ac:dyDescent="0.25">
      <c r="A84" s="22" t="s">
        <v>1014</v>
      </c>
      <c r="B84" s="22" t="s">
        <v>1015</v>
      </c>
      <c r="C84" s="22">
        <v>159</v>
      </c>
      <c r="D84" s="22" t="s">
        <v>30</v>
      </c>
      <c r="E84" s="22">
        <v>529</v>
      </c>
      <c r="F84" s="22">
        <f t="shared" si="1"/>
        <v>84111</v>
      </c>
    </row>
    <row r="85" spans="1:6" ht="30" x14ac:dyDescent="0.25">
      <c r="A85" s="22" t="s">
        <v>1016</v>
      </c>
      <c r="B85" s="22" t="s">
        <v>1017</v>
      </c>
      <c r="C85" s="22">
        <v>94</v>
      </c>
      <c r="D85" s="22" t="s">
        <v>30</v>
      </c>
      <c r="E85" s="22">
        <v>529</v>
      </c>
      <c r="F85" s="22">
        <f t="shared" si="1"/>
        <v>49726</v>
      </c>
    </row>
    <row r="86" spans="1:6" ht="30" x14ac:dyDescent="0.25">
      <c r="A86" s="22" t="s">
        <v>1018</v>
      </c>
      <c r="B86" s="22" t="s">
        <v>1019</v>
      </c>
      <c r="C86" s="22">
        <v>9</v>
      </c>
      <c r="D86" s="22" t="s">
        <v>30</v>
      </c>
      <c r="E86" s="22">
        <v>529</v>
      </c>
      <c r="F86" s="22">
        <f t="shared" si="1"/>
        <v>4761</v>
      </c>
    </row>
    <row r="87" spans="1:6" x14ac:dyDescent="0.25">
      <c r="A87" s="22" t="s">
        <v>1020</v>
      </c>
      <c r="B87" s="22" t="s">
        <v>1021</v>
      </c>
      <c r="C87" s="22">
        <v>111</v>
      </c>
      <c r="D87" s="22" t="s">
        <v>30</v>
      </c>
      <c r="E87" s="22">
        <v>1</v>
      </c>
      <c r="F87" s="22">
        <f t="shared" si="1"/>
        <v>111</v>
      </c>
    </row>
    <row r="88" spans="1:6" x14ac:dyDescent="0.25">
      <c r="A88" s="22" t="s">
        <v>1022</v>
      </c>
      <c r="B88" s="22" t="s">
        <v>1023</v>
      </c>
      <c r="C88" s="22">
        <v>55</v>
      </c>
      <c r="D88" s="22" t="s">
        <v>30</v>
      </c>
      <c r="E88" s="22">
        <v>1</v>
      </c>
      <c r="F88" s="22">
        <f t="shared" si="1"/>
        <v>55</v>
      </c>
    </row>
    <row r="89" spans="1:6" x14ac:dyDescent="0.25">
      <c r="A89" s="22" t="s">
        <v>1024</v>
      </c>
      <c r="B89" s="22" t="s">
        <v>1025</v>
      </c>
      <c r="C89" s="22">
        <v>9</v>
      </c>
      <c r="D89" s="22" t="s">
        <v>30</v>
      </c>
      <c r="E89" s="22">
        <v>1</v>
      </c>
      <c r="F89" s="22">
        <f t="shared" si="1"/>
        <v>9</v>
      </c>
    </row>
    <row r="90" spans="1:6" x14ac:dyDescent="0.25">
      <c r="A90" s="22" t="s">
        <v>1026</v>
      </c>
      <c r="B90" s="22" t="s">
        <v>1027</v>
      </c>
      <c r="C90" s="22">
        <v>13</v>
      </c>
      <c r="D90" s="22" t="s">
        <v>30</v>
      </c>
      <c r="E90" s="22">
        <v>1</v>
      </c>
      <c r="F90" s="22">
        <f t="shared" si="1"/>
        <v>13</v>
      </c>
    </row>
    <row r="91" spans="1:6" x14ac:dyDescent="0.25">
      <c r="A91" s="22" t="s">
        <v>1028</v>
      </c>
      <c r="B91" s="22" t="s">
        <v>1029</v>
      </c>
      <c r="C91" s="22">
        <v>11</v>
      </c>
      <c r="D91" s="22" t="s">
        <v>30</v>
      </c>
      <c r="E91" s="22">
        <v>1</v>
      </c>
      <c r="F91" s="22">
        <f t="shared" si="1"/>
        <v>11</v>
      </c>
    </row>
    <row r="92" spans="1:6" x14ac:dyDescent="0.25">
      <c r="A92" s="22" t="s">
        <v>1030</v>
      </c>
      <c r="B92" s="22" t="s">
        <v>1031</v>
      </c>
      <c r="C92" s="22">
        <v>4</v>
      </c>
      <c r="D92" s="22" t="s">
        <v>30</v>
      </c>
      <c r="E92" s="22">
        <v>1</v>
      </c>
      <c r="F92" s="22">
        <f t="shared" si="1"/>
        <v>4</v>
      </c>
    </row>
    <row r="93" spans="1:6" x14ac:dyDescent="0.25">
      <c r="A93" s="22" t="s">
        <v>1032</v>
      </c>
      <c r="B93" s="22" t="s">
        <v>1033</v>
      </c>
      <c r="C93" s="22">
        <v>22</v>
      </c>
      <c r="D93" s="22" t="s">
        <v>30</v>
      </c>
      <c r="E93" s="22">
        <v>1</v>
      </c>
      <c r="F93" s="22">
        <f t="shared" si="1"/>
        <v>22</v>
      </c>
    </row>
    <row r="94" spans="1:6" x14ac:dyDescent="0.25">
      <c r="A94" s="22" t="s">
        <v>1034</v>
      </c>
      <c r="B94" s="22" t="s">
        <v>1035</v>
      </c>
      <c r="C94" s="22">
        <v>60</v>
      </c>
      <c r="D94" s="22" t="s">
        <v>30</v>
      </c>
      <c r="E94" s="22">
        <v>1</v>
      </c>
      <c r="F94" s="22">
        <f t="shared" si="1"/>
        <v>60</v>
      </c>
    </row>
    <row r="95" spans="1:6" x14ac:dyDescent="0.25">
      <c r="A95" s="22" t="s">
        <v>1036</v>
      </c>
      <c r="B95" s="22" t="s">
        <v>1037</v>
      </c>
      <c r="C95" s="22">
        <v>38</v>
      </c>
      <c r="D95" s="22" t="s">
        <v>30</v>
      </c>
      <c r="E95" s="22">
        <v>1</v>
      </c>
      <c r="F95" s="22">
        <f t="shared" si="1"/>
        <v>38</v>
      </c>
    </row>
    <row r="96" spans="1:6" x14ac:dyDescent="0.25">
      <c r="A96" s="22" t="s">
        <v>1038</v>
      </c>
      <c r="B96" s="22" t="s">
        <v>1039</v>
      </c>
      <c r="C96" s="22">
        <v>3</v>
      </c>
      <c r="D96" s="22" t="s">
        <v>30</v>
      </c>
      <c r="E96" s="22">
        <v>1</v>
      </c>
      <c r="F96" s="22">
        <f t="shared" si="1"/>
        <v>3</v>
      </c>
    </row>
    <row r="97" spans="1:6" x14ac:dyDescent="0.25">
      <c r="A97" s="22" t="s">
        <v>1040</v>
      </c>
      <c r="B97" s="22" t="s">
        <v>1041</v>
      </c>
      <c r="C97" s="22">
        <v>3</v>
      </c>
      <c r="D97" s="22" t="s">
        <v>30</v>
      </c>
      <c r="E97" s="22">
        <v>1</v>
      </c>
      <c r="F97" s="22">
        <f t="shared" si="1"/>
        <v>3</v>
      </c>
    </row>
    <row r="98" spans="1:6" x14ac:dyDescent="0.25">
      <c r="A98" s="22" t="s">
        <v>1042</v>
      </c>
      <c r="B98" s="22" t="s">
        <v>1043</v>
      </c>
      <c r="C98" s="22">
        <v>2</v>
      </c>
      <c r="D98" s="22" t="s">
        <v>30</v>
      </c>
      <c r="E98" s="22">
        <v>1</v>
      </c>
      <c r="F98" s="22">
        <f t="shared" si="1"/>
        <v>2</v>
      </c>
    </row>
    <row r="99" spans="1:6" x14ac:dyDescent="0.25">
      <c r="A99" s="22" t="s">
        <v>1044</v>
      </c>
      <c r="B99" s="22" t="s">
        <v>1045</v>
      </c>
      <c r="C99" s="22">
        <v>15</v>
      </c>
      <c r="D99" s="22" t="s">
        <v>30</v>
      </c>
      <c r="E99" s="22">
        <v>1</v>
      </c>
      <c r="F99" s="22">
        <f t="shared" si="1"/>
        <v>15</v>
      </c>
    </row>
    <row r="100" spans="1:6" x14ac:dyDescent="0.25">
      <c r="A100" s="22" t="s">
        <v>1046</v>
      </c>
      <c r="B100" s="22" t="s">
        <v>1047</v>
      </c>
      <c r="C100" s="22">
        <v>12</v>
      </c>
      <c r="D100" s="22" t="s">
        <v>30</v>
      </c>
      <c r="E100" s="22">
        <v>1</v>
      </c>
      <c r="F100" s="22">
        <f t="shared" si="1"/>
        <v>12</v>
      </c>
    </row>
    <row r="101" spans="1:6" x14ac:dyDescent="0.25">
      <c r="A101" s="22" t="s">
        <v>1048</v>
      </c>
      <c r="B101" s="22" t="s">
        <v>1049</v>
      </c>
      <c r="C101" s="22">
        <v>38</v>
      </c>
      <c r="D101" s="22" t="s">
        <v>30</v>
      </c>
      <c r="E101" s="22">
        <v>1</v>
      </c>
      <c r="F101" s="22">
        <f t="shared" si="1"/>
        <v>38</v>
      </c>
    </row>
    <row r="102" spans="1:6" ht="30" x14ac:dyDescent="0.25">
      <c r="A102" s="22" t="s">
        <v>1050</v>
      </c>
      <c r="B102" s="22" t="s">
        <v>1051</v>
      </c>
      <c r="C102" s="22">
        <v>29</v>
      </c>
      <c r="D102" s="22" t="s">
        <v>30</v>
      </c>
      <c r="E102" s="22">
        <v>1</v>
      </c>
      <c r="F102" s="22">
        <f t="shared" si="1"/>
        <v>29</v>
      </c>
    </row>
    <row r="103" spans="1:6" ht="30" x14ac:dyDescent="0.25">
      <c r="A103" s="22" t="s">
        <v>1052</v>
      </c>
      <c r="B103" s="22" t="s">
        <v>1053</v>
      </c>
      <c r="C103" s="22">
        <v>8</v>
      </c>
      <c r="D103" s="22" t="s">
        <v>30</v>
      </c>
      <c r="E103" s="22">
        <v>1</v>
      </c>
      <c r="F103" s="22">
        <f t="shared" si="1"/>
        <v>8</v>
      </c>
    </row>
    <row r="104" spans="1:6" ht="30" x14ac:dyDescent="0.25">
      <c r="A104" s="22" t="s">
        <v>1054</v>
      </c>
      <c r="B104" s="22" t="s">
        <v>1055</v>
      </c>
      <c r="C104" s="22">
        <v>33</v>
      </c>
      <c r="D104" s="22" t="s">
        <v>30</v>
      </c>
      <c r="E104" s="22">
        <v>1</v>
      </c>
      <c r="F104" s="22">
        <f t="shared" si="1"/>
        <v>33</v>
      </c>
    </row>
    <row r="105" spans="1:6" ht="30" x14ac:dyDescent="0.25">
      <c r="A105" s="22" t="s">
        <v>1056</v>
      </c>
      <c r="B105" s="22" t="s">
        <v>1057</v>
      </c>
      <c r="C105" s="22">
        <v>6</v>
      </c>
      <c r="D105" s="22" t="s">
        <v>30</v>
      </c>
      <c r="E105" s="22">
        <v>1</v>
      </c>
      <c r="F105" s="22">
        <f t="shared" si="1"/>
        <v>6</v>
      </c>
    </row>
    <row r="106" spans="1:6" ht="30" x14ac:dyDescent="0.25">
      <c r="A106" s="22" t="s">
        <v>1058</v>
      </c>
      <c r="B106" s="22" t="s">
        <v>1059</v>
      </c>
      <c r="C106" s="22">
        <v>5</v>
      </c>
      <c r="D106" s="22" t="s">
        <v>30</v>
      </c>
      <c r="E106" s="22">
        <v>1</v>
      </c>
      <c r="F106" s="22">
        <f t="shared" si="1"/>
        <v>5</v>
      </c>
    </row>
    <row r="107" spans="1:6" ht="30" x14ac:dyDescent="0.25">
      <c r="A107" s="22" t="s">
        <v>1060</v>
      </c>
      <c r="B107" s="22" t="s">
        <v>1061</v>
      </c>
      <c r="C107" s="22">
        <v>12</v>
      </c>
      <c r="D107" s="22" t="s">
        <v>30</v>
      </c>
      <c r="E107" s="22">
        <v>1</v>
      </c>
      <c r="F107" s="22">
        <f t="shared" si="1"/>
        <v>12</v>
      </c>
    </row>
    <row r="108" spans="1:6" ht="30" x14ac:dyDescent="0.25">
      <c r="A108" s="22" t="s">
        <v>1062</v>
      </c>
      <c r="B108" s="22" t="s">
        <v>1063</v>
      </c>
      <c r="C108" s="22">
        <v>6</v>
      </c>
      <c r="D108" s="22" t="s">
        <v>30</v>
      </c>
      <c r="E108" s="22">
        <v>1</v>
      </c>
      <c r="F108" s="22">
        <f t="shared" si="1"/>
        <v>6</v>
      </c>
    </row>
    <row r="109" spans="1:6" ht="30" x14ac:dyDescent="0.25">
      <c r="A109" s="22" t="s">
        <v>1064</v>
      </c>
      <c r="B109" s="22" t="s">
        <v>1065</v>
      </c>
      <c r="C109" s="22">
        <v>10</v>
      </c>
      <c r="D109" s="22" t="s">
        <v>30</v>
      </c>
      <c r="E109" s="22">
        <v>1</v>
      </c>
      <c r="F109" s="22">
        <f t="shared" si="1"/>
        <v>10</v>
      </c>
    </row>
    <row r="110" spans="1:6" ht="30" x14ac:dyDescent="0.25">
      <c r="A110" s="22" t="s">
        <v>1066</v>
      </c>
      <c r="B110" s="22" t="s">
        <v>1067</v>
      </c>
      <c r="C110" s="22">
        <v>35</v>
      </c>
      <c r="D110" s="22" t="s">
        <v>30</v>
      </c>
      <c r="E110" s="22">
        <v>1</v>
      </c>
      <c r="F110" s="22">
        <f t="shared" si="1"/>
        <v>35</v>
      </c>
    </row>
    <row r="111" spans="1:6" ht="30" x14ac:dyDescent="0.25">
      <c r="A111" s="22" t="s">
        <v>1068</v>
      </c>
      <c r="B111" s="22" t="s">
        <v>1069</v>
      </c>
      <c r="C111" s="22">
        <v>1</v>
      </c>
      <c r="D111" s="22" t="s">
        <v>30</v>
      </c>
      <c r="E111" s="22">
        <v>1</v>
      </c>
      <c r="F111" s="22">
        <f t="shared" si="1"/>
        <v>1</v>
      </c>
    </row>
    <row r="112" spans="1:6" ht="30" x14ac:dyDescent="0.25">
      <c r="A112" s="22" t="s">
        <v>1070</v>
      </c>
      <c r="B112" s="22" t="s">
        <v>1071</v>
      </c>
      <c r="C112" s="22">
        <v>2</v>
      </c>
      <c r="D112" s="22" t="s">
        <v>30</v>
      </c>
      <c r="E112" s="22">
        <v>1</v>
      </c>
      <c r="F112" s="22">
        <f t="shared" si="1"/>
        <v>2</v>
      </c>
    </row>
    <row r="113" spans="1:6" x14ac:dyDescent="0.25">
      <c r="A113" s="22" t="s">
        <v>1072</v>
      </c>
      <c r="B113" s="22" t="s">
        <v>1073</v>
      </c>
      <c r="C113" s="22">
        <v>25</v>
      </c>
      <c r="D113" s="22" t="s">
        <v>30</v>
      </c>
      <c r="E113" s="22">
        <v>1</v>
      </c>
      <c r="F113" s="22">
        <f t="shared" si="1"/>
        <v>25</v>
      </c>
    </row>
    <row r="114" spans="1:6" x14ac:dyDescent="0.25">
      <c r="A114" s="22" t="s">
        <v>1074</v>
      </c>
      <c r="B114" s="22" t="s">
        <v>1075</v>
      </c>
      <c r="C114" s="22">
        <v>1</v>
      </c>
      <c r="D114" s="22" t="s">
        <v>30</v>
      </c>
      <c r="E114" s="22">
        <v>1</v>
      </c>
      <c r="F114" s="22">
        <f t="shared" si="1"/>
        <v>1</v>
      </c>
    </row>
    <row r="115" spans="1:6" x14ac:dyDescent="0.25">
      <c r="A115" s="22" t="s">
        <v>1076</v>
      </c>
      <c r="B115" s="22" t="s">
        <v>1077</v>
      </c>
      <c r="C115" s="22">
        <v>10</v>
      </c>
      <c r="D115" s="22" t="s">
        <v>30</v>
      </c>
      <c r="E115" s="22">
        <v>1</v>
      </c>
      <c r="F115" s="22">
        <f t="shared" si="1"/>
        <v>10</v>
      </c>
    </row>
    <row r="116" spans="1:6" x14ac:dyDescent="0.25">
      <c r="A116" s="22" t="s">
        <v>1078</v>
      </c>
      <c r="B116" s="22" t="s">
        <v>1079</v>
      </c>
      <c r="C116" s="22">
        <v>10</v>
      </c>
      <c r="D116" s="22" t="s">
        <v>30</v>
      </c>
      <c r="E116" s="22">
        <v>1</v>
      </c>
      <c r="F116" s="22">
        <f t="shared" si="1"/>
        <v>10</v>
      </c>
    </row>
    <row r="117" spans="1:6" x14ac:dyDescent="0.25">
      <c r="A117" s="22"/>
      <c r="B117" s="28" t="s">
        <v>1080</v>
      </c>
      <c r="C117" s="29">
        <v>22</v>
      </c>
      <c r="D117" s="22" t="s">
        <v>30</v>
      </c>
      <c r="E117" s="22">
        <v>1</v>
      </c>
      <c r="F117" s="22">
        <f t="shared" si="1"/>
        <v>22</v>
      </c>
    </row>
    <row r="118" spans="1:6" ht="30" x14ac:dyDescent="0.25">
      <c r="A118" s="22" t="s">
        <v>1081</v>
      </c>
      <c r="B118" s="22" t="s">
        <v>1082</v>
      </c>
      <c r="C118" s="22">
        <v>88</v>
      </c>
      <c r="D118" s="22" t="s">
        <v>30</v>
      </c>
      <c r="E118" s="22">
        <v>133.34</v>
      </c>
      <c r="F118" s="22">
        <f t="shared" si="1"/>
        <v>11733.92</v>
      </c>
    </row>
    <row r="119" spans="1:6" ht="45" x14ac:dyDescent="0.25">
      <c r="A119" s="22"/>
      <c r="B119" s="22" t="s">
        <v>1083</v>
      </c>
      <c r="C119" s="22">
        <v>1268</v>
      </c>
      <c r="D119" s="22" t="s">
        <v>110</v>
      </c>
      <c r="E119" s="22"/>
      <c r="F119" s="22">
        <f t="shared" si="1"/>
        <v>0</v>
      </c>
    </row>
    <row r="120" spans="1:6" x14ac:dyDescent="0.25">
      <c r="A120" s="22" t="s">
        <v>1084</v>
      </c>
      <c r="B120" s="22" t="s">
        <v>1085</v>
      </c>
      <c r="C120" s="22">
        <v>10</v>
      </c>
      <c r="D120" s="22" t="s">
        <v>30</v>
      </c>
      <c r="E120" s="22">
        <v>1</v>
      </c>
      <c r="F120" s="22">
        <f t="shared" si="1"/>
        <v>10</v>
      </c>
    </row>
    <row r="121" spans="1:6" ht="30" x14ac:dyDescent="0.25">
      <c r="A121" s="22" t="s">
        <v>1086</v>
      </c>
      <c r="B121" s="22" t="s">
        <v>1087</v>
      </c>
      <c r="C121" s="22">
        <v>48</v>
      </c>
      <c r="D121" s="22" t="s">
        <v>30</v>
      </c>
      <c r="E121" s="22">
        <v>1</v>
      </c>
      <c r="F121" s="22">
        <f t="shared" si="1"/>
        <v>48</v>
      </c>
    </row>
    <row r="122" spans="1:6" ht="30" x14ac:dyDescent="0.25">
      <c r="A122" s="22" t="s">
        <v>1088</v>
      </c>
      <c r="B122" s="22" t="s">
        <v>1089</v>
      </c>
      <c r="C122" s="22">
        <v>65</v>
      </c>
      <c r="D122" s="22" t="s">
        <v>30</v>
      </c>
      <c r="E122" s="22">
        <v>1</v>
      </c>
      <c r="F122" s="22">
        <f t="shared" si="1"/>
        <v>65</v>
      </c>
    </row>
    <row r="123" spans="1:6" ht="30" x14ac:dyDescent="0.25">
      <c r="A123" s="22" t="s">
        <v>1090</v>
      </c>
      <c r="B123" s="22" t="s">
        <v>1091</v>
      </c>
      <c r="C123" s="22">
        <v>79</v>
      </c>
      <c r="D123" s="22" t="s">
        <v>30</v>
      </c>
      <c r="E123" s="22">
        <v>1</v>
      </c>
      <c r="F123" s="22">
        <f t="shared" si="1"/>
        <v>79</v>
      </c>
    </row>
    <row r="124" spans="1:6" x14ac:dyDescent="0.25">
      <c r="A124" s="22" t="s">
        <v>1092</v>
      </c>
      <c r="B124" s="22" t="s">
        <v>1093</v>
      </c>
      <c r="C124" s="22">
        <v>25</v>
      </c>
      <c r="D124" s="22" t="s">
        <v>30</v>
      </c>
      <c r="E124" s="22">
        <v>598.51959999999997</v>
      </c>
      <c r="F124" s="22">
        <f t="shared" si="1"/>
        <v>14962.99</v>
      </c>
    </row>
    <row r="125" spans="1:6" x14ac:dyDescent="0.25">
      <c r="A125" s="22" t="s">
        <v>1094</v>
      </c>
      <c r="B125" s="22" t="s">
        <v>1095</v>
      </c>
      <c r="C125" s="22">
        <v>73</v>
      </c>
      <c r="D125" s="22" t="s">
        <v>30</v>
      </c>
      <c r="E125" s="22">
        <v>190</v>
      </c>
      <c r="F125" s="22">
        <f t="shared" si="1"/>
        <v>13870</v>
      </c>
    </row>
    <row r="126" spans="1:6" x14ac:dyDescent="0.25">
      <c r="A126" s="22" t="s">
        <v>1096</v>
      </c>
      <c r="B126" s="22" t="s">
        <v>1097</v>
      </c>
      <c r="C126" s="22">
        <v>56</v>
      </c>
      <c r="D126" s="22" t="s">
        <v>30</v>
      </c>
      <c r="E126" s="22">
        <v>190</v>
      </c>
      <c r="F126" s="22">
        <f t="shared" si="1"/>
        <v>10640</v>
      </c>
    </row>
    <row r="127" spans="1:6" x14ac:dyDescent="0.25">
      <c r="A127" s="22" t="s">
        <v>1098</v>
      </c>
      <c r="B127" s="22" t="s">
        <v>1099</v>
      </c>
      <c r="C127" s="22">
        <v>19</v>
      </c>
      <c r="D127" s="22" t="s">
        <v>30</v>
      </c>
      <c r="E127" s="22">
        <v>190</v>
      </c>
      <c r="F127" s="22">
        <f t="shared" si="1"/>
        <v>3610</v>
      </c>
    </row>
    <row r="128" spans="1:6" x14ac:dyDescent="0.25">
      <c r="A128" s="22" t="s">
        <v>1100</v>
      </c>
      <c r="B128" s="22" t="s">
        <v>1101</v>
      </c>
      <c r="C128" s="22">
        <v>63</v>
      </c>
      <c r="D128" s="22" t="s">
        <v>30</v>
      </c>
      <c r="E128" s="22">
        <v>190</v>
      </c>
      <c r="F128" s="22">
        <f t="shared" si="1"/>
        <v>11970</v>
      </c>
    </row>
    <row r="129" spans="1:6" x14ac:dyDescent="0.25">
      <c r="A129" s="22" t="s">
        <v>1102</v>
      </c>
      <c r="B129" s="22" t="s">
        <v>1103</v>
      </c>
      <c r="C129" s="22">
        <v>22</v>
      </c>
      <c r="D129" s="22" t="s">
        <v>30</v>
      </c>
      <c r="E129" s="22">
        <v>190</v>
      </c>
      <c r="F129" s="22">
        <f t="shared" si="1"/>
        <v>4180</v>
      </c>
    </row>
    <row r="130" spans="1:6" x14ac:dyDescent="0.25">
      <c r="A130" s="22" t="s">
        <v>1104</v>
      </c>
      <c r="B130" s="22" t="s">
        <v>1105</v>
      </c>
      <c r="C130" s="22">
        <v>97</v>
      </c>
      <c r="D130" s="22" t="s">
        <v>30</v>
      </c>
      <c r="E130" s="22">
        <v>190</v>
      </c>
      <c r="F130" s="22">
        <f t="shared" si="1"/>
        <v>18430</v>
      </c>
    </row>
    <row r="131" spans="1:6" x14ac:dyDescent="0.25">
      <c r="A131" s="22" t="s">
        <v>1106</v>
      </c>
      <c r="B131" s="22" t="s">
        <v>1107</v>
      </c>
      <c r="C131" s="22">
        <v>72</v>
      </c>
      <c r="D131" s="22" t="s">
        <v>30</v>
      </c>
      <c r="E131" s="22">
        <v>190</v>
      </c>
      <c r="F131" s="22">
        <f t="shared" si="1"/>
        <v>13680</v>
      </c>
    </row>
    <row r="132" spans="1:6" x14ac:dyDescent="0.25">
      <c r="A132" s="22" t="s">
        <v>1108</v>
      </c>
      <c r="B132" s="22" t="s">
        <v>1109</v>
      </c>
      <c r="C132" s="22">
        <v>90</v>
      </c>
      <c r="D132" s="22" t="s">
        <v>30</v>
      </c>
      <c r="E132" s="22">
        <v>190</v>
      </c>
      <c r="F132" s="22">
        <f t="shared" si="1"/>
        <v>17100</v>
      </c>
    </row>
    <row r="133" spans="1:6" x14ac:dyDescent="0.25">
      <c r="A133" s="22" t="s">
        <v>1110</v>
      </c>
      <c r="B133" s="22" t="s">
        <v>1111</v>
      </c>
      <c r="C133" s="22">
        <v>165</v>
      </c>
      <c r="D133" s="22" t="s">
        <v>30</v>
      </c>
      <c r="E133" s="22">
        <v>190</v>
      </c>
      <c r="F133" s="22">
        <f t="shared" si="1"/>
        <v>31350</v>
      </c>
    </row>
    <row r="134" spans="1:6" ht="30" x14ac:dyDescent="0.25">
      <c r="A134" s="22" t="s">
        <v>1112</v>
      </c>
      <c r="B134" s="22" t="s">
        <v>1113</v>
      </c>
      <c r="C134" s="22">
        <v>64</v>
      </c>
      <c r="D134" s="22" t="s">
        <v>30</v>
      </c>
      <c r="E134" s="22">
        <v>1</v>
      </c>
      <c r="F134" s="22">
        <f t="shared" si="1"/>
        <v>64</v>
      </c>
    </row>
    <row r="135" spans="1:6" x14ac:dyDescent="0.25">
      <c r="A135" s="22"/>
      <c r="B135" s="26" t="s">
        <v>1114</v>
      </c>
      <c r="C135" s="22">
        <v>54</v>
      </c>
      <c r="D135" s="22" t="s">
        <v>30</v>
      </c>
      <c r="E135" s="22"/>
      <c r="F135" s="22">
        <f t="shared" si="1"/>
        <v>0</v>
      </c>
    </row>
    <row r="136" spans="1:6" x14ac:dyDescent="0.25">
      <c r="A136" s="22" t="s">
        <v>1115</v>
      </c>
      <c r="B136" s="22" t="s">
        <v>1116</v>
      </c>
      <c r="C136" s="22">
        <v>666</v>
      </c>
      <c r="D136" s="22" t="s">
        <v>30</v>
      </c>
      <c r="E136" s="22">
        <v>1</v>
      </c>
      <c r="F136" s="22">
        <f t="shared" si="1"/>
        <v>666</v>
      </c>
    </row>
    <row r="137" spans="1:6" x14ac:dyDescent="0.25">
      <c r="A137" s="22" t="s">
        <v>1117</v>
      </c>
      <c r="B137" s="22" t="s">
        <v>1118</v>
      </c>
      <c r="C137" s="22">
        <v>362</v>
      </c>
      <c r="D137" s="22" t="s">
        <v>30</v>
      </c>
      <c r="E137" s="22">
        <v>1</v>
      </c>
      <c r="F137" s="22">
        <f t="shared" ref="F137:F138" si="2">C137*E137</f>
        <v>362</v>
      </c>
    </row>
    <row r="138" spans="1:6" x14ac:dyDescent="0.25">
      <c r="A138" s="22" t="s">
        <v>1119</v>
      </c>
      <c r="B138" s="22" t="s">
        <v>1120</v>
      </c>
      <c r="C138" s="22">
        <v>120</v>
      </c>
      <c r="D138" s="22" t="s">
        <v>30</v>
      </c>
      <c r="E138" s="22">
        <v>190</v>
      </c>
      <c r="F138" s="22">
        <f t="shared" si="2"/>
        <v>22800</v>
      </c>
    </row>
    <row r="139" spans="1:6" x14ac:dyDescent="0.25">
      <c r="F139" s="25">
        <f>SUM(F8:F138)</f>
        <v>788730.91</v>
      </c>
    </row>
    <row r="142" spans="1:6" ht="15.75" x14ac:dyDescent="0.25">
      <c r="A142" s="17" t="s">
        <v>20</v>
      </c>
      <c r="B142" s="17"/>
      <c r="C142" s="17"/>
      <c r="D142" s="17"/>
      <c r="E142" s="17"/>
      <c r="F142" s="17"/>
    </row>
    <row r="143" spans="1:6" ht="15.75" x14ac:dyDescent="0.25">
      <c r="A143" s="17" t="s">
        <v>1</v>
      </c>
      <c r="B143" s="17"/>
      <c r="C143" s="17"/>
      <c r="D143" s="17"/>
      <c r="E143" s="17"/>
      <c r="F143" s="17"/>
    </row>
    <row r="144" spans="1:6" ht="15.75" x14ac:dyDescent="0.25">
      <c r="A144" s="17" t="s">
        <v>21</v>
      </c>
      <c r="B144" s="17"/>
      <c r="C144" s="17"/>
      <c r="D144" s="17"/>
      <c r="E144" s="17"/>
      <c r="F144" s="17"/>
    </row>
    <row r="145" spans="1:6" ht="15.75" x14ac:dyDescent="0.25">
      <c r="B145" s="18"/>
    </row>
    <row r="146" spans="1:6" ht="15.75" x14ac:dyDescent="0.25">
      <c r="A146" s="19" t="s">
        <v>1865</v>
      </c>
      <c r="B146" s="19"/>
      <c r="C146" s="19"/>
      <c r="D146" s="19"/>
      <c r="E146" s="19"/>
      <c r="F146" s="19"/>
    </row>
    <row r="147" spans="1:6" ht="30" x14ac:dyDescent="0.25">
      <c r="A147" s="30" t="s">
        <v>23</v>
      </c>
      <c r="B147" s="30" t="s">
        <v>24</v>
      </c>
      <c r="C147" s="31" t="s">
        <v>1544</v>
      </c>
      <c r="D147" s="30" t="s">
        <v>26</v>
      </c>
      <c r="E147" s="30" t="s">
        <v>27</v>
      </c>
      <c r="F147" s="30" t="s">
        <v>8</v>
      </c>
    </row>
    <row r="148" spans="1:6" ht="30" x14ac:dyDescent="0.25">
      <c r="A148" s="22" t="s">
        <v>869</v>
      </c>
      <c r="B148" s="22" t="s">
        <v>870</v>
      </c>
      <c r="C148" s="22">
        <v>99</v>
      </c>
      <c r="D148" s="22" t="s">
        <v>30</v>
      </c>
      <c r="E148" s="22">
        <v>2000</v>
      </c>
      <c r="F148" s="22">
        <f>C148*E148</f>
        <v>198000</v>
      </c>
    </row>
    <row r="149" spans="1:6" x14ac:dyDescent="0.25">
      <c r="A149" s="22" t="s">
        <v>871</v>
      </c>
      <c r="B149" s="22" t="s">
        <v>872</v>
      </c>
      <c r="C149" s="22">
        <v>60</v>
      </c>
      <c r="D149" s="22" t="s">
        <v>30</v>
      </c>
      <c r="E149" s="22">
        <v>1</v>
      </c>
      <c r="F149" s="22">
        <f t="shared" ref="F149:F212" si="3">C149*E149</f>
        <v>60</v>
      </c>
    </row>
    <row r="150" spans="1:6" ht="30" x14ac:dyDescent="0.25">
      <c r="A150" s="22" t="s">
        <v>873</v>
      </c>
      <c r="B150" s="22" t="s">
        <v>874</v>
      </c>
      <c r="C150" s="22">
        <v>3985</v>
      </c>
      <c r="D150" s="22" t="s">
        <v>30</v>
      </c>
      <c r="E150" s="22">
        <v>1</v>
      </c>
      <c r="F150" s="22">
        <f t="shared" si="3"/>
        <v>3985</v>
      </c>
    </row>
    <row r="151" spans="1:6" ht="30" x14ac:dyDescent="0.25">
      <c r="A151" s="22" t="s">
        <v>1866</v>
      </c>
      <c r="B151" s="22" t="s">
        <v>1867</v>
      </c>
      <c r="C151" s="22">
        <v>63</v>
      </c>
      <c r="D151" s="22" t="s">
        <v>30</v>
      </c>
      <c r="E151" s="22">
        <v>1</v>
      </c>
      <c r="F151" s="22">
        <f t="shared" si="3"/>
        <v>63</v>
      </c>
    </row>
    <row r="152" spans="1:6" x14ac:dyDescent="0.25">
      <c r="A152" s="22" t="s">
        <v>875</v>
      </c>
      <c r="B152" s="22" t="s">
        <v>876</v>
      </c>
      <c r="C152" s="22">
        <v>26</v>
      </c>
      <c r="D152" s="22" t="s">
        <v>30</v>
      </c>
      <c r="E152" s="22">
        <v>1</v>
      </c>
      <c r="F152" s="22">
        <f t="shared" si="3"/>
        <v>26</v>
      </c>
    </row>
    <row r="153" spans="1:6" x14ac:dyDescent="0.25">
      <c r="A153" s="22" t="s">
        <v>877</v>
      </c>
      <c r="B153" s="22" t="s">
        <v>878</v>
      </c>
      <c r="C153" s="22">
        <v>25</v>
      </c>
      <c r="D153" s="22" t="s">
        <v>30</v>
      </c>
      <c r="E153" s="22">
        <v>1</v>
      </c>
      <c r="F153" s="22">
        <f t="shared" si="3"/>
        <v>25</v>
      </c>
    </row>
    <row r="154" spans="1:6" x14ac:dyDescent="0.25">
      <c r="A154" s="22" t="s">
        <v>879</v>
      </c>
      <c r="B154" s="22" t="s">
        <v>880</v>
      </c>
      <c r="C154" s="22">
        <v>16</v>
      </c>
      <c r="D154" s="22" t="s">
        <v>30</v>
      </c>
      <c r="E154" s="22">
        <v>1</v>
      </c>
      <c r="F154" s="22">
        <f t="shared" si="3"/>
        <v>16</v>
      </c>
    </row>
    <row r="155" spans="1:6" x14ac:dyDescent="0.25">
      <c r="A155" s="22" t="s">
        <v>881</v>
      </c>
      <c r="B155" s="22" t="s">
        <v>882</v>
      </c>
      <c r="C155" s="22">
        <v>12</v>
      </c>
      <c r="D155" s="22" t="s">
        <v>30</v>
      </c>
      <c r="E155" s="22">
        <v>1</v>
      </c>
      <c r="F155" s="22">
        <f t="shared" si="3"/>
        <v>12</v>
      </c>
    </row>
    <row r="156" spans="1:6" x14ac:dyDescent="0.25">
      <c r="A156" s="22" t="s">
        <v>883</v>
      </c>
      <c r="B156" s="22" t="s">
        <v>884</v>
      </c>
      <c r="C156" s="22">
        <v>29</v>
      </c>
      <c r="D156" s="22" t="s">
        <v>30</v>
      </c>
      <c r="E156" s="22">
        <v>1</v>
      </c>
      <c r="F156" s="22">
        <f t="shared" si="3"/>
        <v>29</v>
      </c>
    </row>
    <row r="157" spans="1:6" x14ac:dyDescent="0.25">
      <c r="A157" s="22" t="s">
        <v>885</v>
      </c>
      <c r="B157" s="22" t="s">
        <v>886</v>
      </c>
      <c r="C157" s="22">
        <v>217</v>
      </c>
      <c r="D157" s="22" t="s">
        <v>30</v>
      </c>
      <c r="E157" s="22">
        <v>1</v>
      </c>
      <c r="F157" s="22">
        <f t="shared" si="3"/>
        <v>217</v>
      </c>
    </row>
    <row r="158" spans="1:6" x14ac:dyDescent="0.25">
      <c r="A158" s="22" t="s">
        <v>887</v>
      </c>
      <c r="B158" s="22" t="s">
        <v>888</v>
      </c>
      <c r="C158" s="22">
        <v>39</v>
      </c>
      <c r="D158" s="22" t="s">
        <v>30</v>
      </c>
      <c r="E158" s="22">
        <v>1</v>
      </c>
      <c r="F158" s="22">
        <f t="shared" si="3"/>
        <v>39</v>
      </c>
    </row>
    <row r="159" spans="1:6" ht="30" x14ac:dyDescent="0.25">
      <c r="A159" s="22" t="s">
        <v>889</v>
      </c>
      <c r="B159" s="22" t="s">
        <v>890</v>
      </c>
      <c r="C159" s="22">
        <v>91</v>
      </c>
      <c r="D159" s="22" t="s">
        <v>30</v>
      </c>
      <c r="E159" s="22">
        <v>1</v>
      </c>
      <c r="F159" s="22">
        <f t="shared" si="3"/>
        <v>91</v>
      </c>
    </row>
    <row r="160" spans="1:6" ht="30" x14ac:dyDescent="0.25">
      <c r="A160" s="22" t="s">
        <v>891</v>
      </c>
      <c r="B160" s="22" t="s">
        <v>892</v>
      </c>
      <c r="C160" s="22">
        <v>3</v>
      </c>
      <c r="D160" s="22" t="s">
        <v>30</v>
      </c>
      <c r="E160" s="22">
        <v>1</v>
      </c>
      <c r="F160" s="22">
        <f t="shared" si="3"/>
        <v>3</v>
      </c>
    </row>
    <row r="161" spans="1:6" ht="30" x14ac:dyDescent="0.25">
      <c r="A161" s="22" t="s">
        <v>893</v>
      </c>
      <c r="B161" s="22" t="s">
        <v>894</v>
      </c>
      <c r="C161" s="22">
        <v>1000</v>
      </c>
      <c r="D161" s="22" t="s">
        <v>30</v>
      </c>
      <c r="E161" s="22">
        <v>76.7</v>
      </c>
      <c r="F161" s="22">
        <f t="shared" si="3"/>
        <v>76700</v>
      </c>
    </row>
    <row r="162" spans="1:6" x14ac:dyDescent="0.25">
      <c r="A162" s="22" t="s">
        <v>895</v>
      </c>
      <c r="B162" s="22" t="s">
        <v>896</v>
      </c>
      <c r="C162" s="22">
        <v>1200</v>
      </c>
      <c r="D162" s="22" t="s">
        <v>30</v>
      </c>
      <c r="E162" s="22">
        <v>1</v>
      </c>
      <c r="F162" s="22">
        <f t="shared" si="3"/>
        <v>1200</v>
      </c>
    </row>
    <row r="163" spans="1:6" x14ac:dyDescent="0.25">
      <c r="A163" s="22"/>
      <c r="B163" s="22" t="s">
        <v>1868</v>
      </c>
      <c r="C163" s="22">
        <v>100</v>
      </c>
      <c r="D163" s="22" t="s">
        <v>30</v>
      </c>
      <c r="E163" s="22">
        <v>1</v>
      </c>
      <c r="F163" s="22">
        <f t="shared" si="3"/>
        <v>100</v>
      </c>
    </row>
    <row r="164" spans="1:6" x14ac:dyDescent="0.25">
      <c r="A164" s="22"/>
      <c r="B164" s="22" t="s">
        <v>1869</v>
      </c>
      <c r="C164" s="22">
        <v>48</v>
      </c>
      <c r="D164" s="22" t="s">
        <v>30</v>
      </c>
      <c r="E164" s="22">
        <v>1</v>
      </c>
      <c r="F164" s="22">
        <f t="shared" si="3"/>
        <v>48</v>
      </c>
    </row>
    <row r="165" spans="1:6" ht="30" x14ac:dyDescent="0.25">
      <c r="A165" s="22"/>
      <c r="B165" s="22" t="s">
        <v>1870</v>
      </c>
      <c r="C165" s="22">
        <v>62</v>
      </c>
      <c r="D165" s="22" t="s">
        <v>30</v>
      </c>
      <c r="E165" s="22">
        <v>1</v>
      </c>
      <c r="F165" s="22">
        <f t="shared" si="3"/>
        <v>62</v>
      </c>
    </row>
    <row r="166" spans="1:6" x14ac:dyDescent="0.25">
      <c r="A166" s="22" t="s">
        <v>900</v>
      </c>
      <c r="B166" s="22" t="s">
        <v>901</v>
      </c>
      <c r="C166" s="22">
        <v>1</v>
      </c>
      <c r="D166" s="22" t="s">
        <v>30</v>
      </c>
      <c r="E166" s="22">
        <v>1</v>
      </c>
      <c r="F166" s="22">
        <f t="shared" si="3"/>
        <v>1</v>
      </c>
    </row>
    <row r="167" spans="1:6" x14ac:dyDescent="0.25">
      <c r="A167" s="22" t="s">
        <v>902</v>
      </c>
      <c r="B167" s="22" t="s">
        <v>903</v>
      </c>
      <c r="C167" s="22">
        <v>205</v>
      </c>
      <c r="D167" s="22" t="s">
        <v>30</v>
      </c>
      <c r="E167" s="22">
        <v>1</v>
      </c>
      <c r="F167" s="22">
        <f t="shared" si="3"/>
        <v>205</v>
      </c>
    </row>
    <row r="168" spans="1:6" ht="30" x14ac:dyDescent="0.25">
      <c r="A168" s="22" t="s">
        <v>904</v>
      </c>
      <c r="B168" s="22" t="s">
        <v>905</v>
      </c>
      <c r="C168" s="22">
        <v>129</v>
      </c>
      <c r="D168" s="22" t="s">
        <v>30</v>
      </c>
      <c r="E168" s="22">
        <v>1</v>
      </c>
      <c r="F168" s="22">
        <f t="shared" si="3"/>
        <v>129</v>
      </c>
    </row>
    <row r="169" spans="1:6" ht="30" x14ac:dyDescent="0.25">
      <c r="A169" s="22" t="s">
        <v>906</v>
      </c>
      <c r="B169" s="22" t="s">
        <v>907</v>
      </c>
      <c r="C169" s="22">
        <v>64</v>
      </c>
      <c r="D169" s="22" t="s">
        <v>30</v>
      </c>
      <c r="E169" s="22">
        <v>1</v>
      </c>
      <c r="F169" s="22">
        <f t="shared" si="3"/>
        <v>64</v>
      </c>
    </row>
    <row r="170" spans="1:6" x14ac:dyDescent="0.25">
      <c r="A170" s="22" t="s">
        <v>908</v>
      </c>
      <c r="B170" s="22" t="s">
        <v>1871</v>
      </c>
      <c r="C170" s="22">
        <v>154</v>
      </c>
      <c r="D170" s="22" t="s">
        <v>30</v>
      </c>
      <c r="E170" s="22">
        <v>1</v>
      </c>
      <c r="F170" s="22">
        <f t="shared" si="3"/>
        <v>154</v>
      </c>
    </row>
    <row r="171" spans="1:6" x14ac:dyDescent="0.25">
      <c r="A171" s="22" t="s">
        <v>916</v>
      </c>
      <c r="B171" s="22" t="s">
        <v>1872</v>
      </c>
      <c r="C171" s="22">
        <v>239</v>
      </c>
      <c r="D171" s="22" t="s">
        <v>30</v>
      </c>
      <c r="E171" s="22">
        <v>1</v>
      </c>
      <c r="F171" s="22">
        <f t="shared" si="3"/>
        <v>239</v>
      </c>
    </row>
    <row r="172" spans="1:6" ht="30" x14ac:dyDescent="0.25">
      <c r="A172" s="22" t="s">
        <v>920</v>
      </c>
      <c r="B172" s="22" t="s">
        <v>1873</v>
      </c>
      <c r="C172" s="22">
        <v>492</v>
      </c>
      <c r="D172" s="22" t="s">
        <v>30</v>
      </c>
      <c r="E172" s="22">
        <v>1</v>
      </c>
      <c r="F172" s="22">
        <f t="shared" si="3"/>
        <v>492</v>
      </c>
    </row>
    <row r="173" spans="1:6" ht="30" x14ac:dyDescent="0.25">
      <c r="A173" s="22" t="s">
        <v>926</v>
      </c>
      <c r="B173" s="22" t="s">
        <v>1874</v>
      </c>
      <c r="C173" s="22">
        <v>1006</v>
      </c>
      <c r="D173" s="22" t="s">
        <v>30</v>
      </c>
      <c r="E173" s="22">
        <v>1</v>
      </c>
      <c r="F173" s="22">
        <f t="shared" si="3"/>
        <v>1006</v>
      </c>
    </row>
    <row r="174" spans="1:6" x14ac:dyDescent="0.25">
      <c r="A174" s="22"/>
      <c r="B174" s="22" t="s">
        <v>1875</v>
      </c>
      <c r="C174" s="22">
        <v>173</v>
      </c>
      <c r="D174" s="22" t="s">
        <v>30</v>
      </c>
      <c r="E174" s="22">
        <v>1</v>
      </c>
      <c r="F174" s="22">
        <f t="shared" si="3"/>
        <v>173</v>
      </c>
    </row>
    <row r="175" spans="1:6" ht="30" x14ac:dyDescent="0.25">
      <c r="A175" s="22"/>
      <c r="B175" s="22" t="s">
        <v>1876</v>
      </c>
      <c r="C175" s="22">
        <v>45</v>
      </c>
      <c r="D175" s="22" t="s">
        <v>30</v>
      </c>
      <c r="E175" s="22">
        <v>1</v>
      </c>
      <c r="F175" s="22">
        <f t="shared" si="3"/>
        <v>45</v>
      </c>
    </row>
    <row r="176" spans="1:6" x14ac:dyDescent="0.25">
      <c r="A176" s="22"/>
      <c r="B176" s="22" t="s">
        <v>1877</v>
      </c>
      <c r="C176" s="22">
        <v>54</v>
      </c>
      <c r="D176" s="22" t="s">
        <v>30</v>
      </c>
      <c r="E176" s="22">
        <v>1</v>
      </c>
      <c r="F176" s="22">
        <f t="shared" si="3"/>
        <v>54</v>
      </c>
    </row>
    <row r="177" spans="1:6" ht="30" x14ac:dyDescent="0.25">
      <c r="A177" s="22"/>
      <c r="B177" s="22" t="s">
        <v>1878</v>
      </c>
      <c r="C177" s="22">
        <v>4</v>
      </c>
      <c r="D177" s="22" t="s">
        <v>30</v>
      </c>
      <c r="E177" s="22">
        <v>1</v>
      </c>
      <c r="F177" s="22">
        <f t="shared" si="3"/>
        <v>4</v>
      </c>
    </row>
    <row r="178" spans="1:6" ht="30" x14ac:dyDescent="0.25">
      <c r="A178" s="22" t="s">
        <v>933</v>
      </c>
      <c r="B178" s="22" t="s">
        <v>1879</v>
      </c>
      <c r="C178" s="22">
        <v>60</v>
      </c>
      <c r="D178" s="22" t="s">
        <v>30</v>
      </c>
      <c r="E178" s="22">
        <v>1</v>
      </c>
      <c r="F178" s="22">
        <f t="shared" si="3"/>
        <v>60</v>
      </c>
    </row>
    <row r="179" spans="1:6" ht="30" x14ac:dyDescent="0.25">
      <c r="A179" s="22" t="s">
        <v>939</v>
      </c>
      <c r="B179" s="22" t="s">
        <v>1880</v>
      </c>
      <c r="C179" s="22">
        <v>21</v>
      </c>
      <c r="D179" s="22" t="s">
        <v>30</v>
      </c>
      <c r="E179" s="22">
        <v>1</v>
      </c>
      <c r="F179" s="22">
        <f t="shared" si="3"/>
        <v>21</v>
      </c>
    </row>
    <row r="180" spans="1:6" ht="30" x14ac:dyDescent="0.25">
      <c r="A180" s="22" t="s">
        <v>945</v>
      </c>
      <c r="B180" s="22" t="s">
        <v>1881</v>
      </c>
      <c r="C180" s="22">
        <v>200</v>
      </c>
      <c r="D180" s="22" t="s">
        <v>30</v>
      </c>
      <c r="E180" s="22">
        <v>1</v>
      </c>
      <c r="F180" s="22">
        <f t="shared" si="3"/>
        <v>200</v>
      </c>
    </row>
    <row r="181" spans="1:6" x14ac:dyDescent="0.25">
      <c r="A181" s="22" t="s">
        <v>955</v>
      </c>
      <c r="B181" s="22" t="s">
        <v>956</v>
      </c>
      <c r="C181" s="22">
        <v>371</v>
      </c>
      <c r="D181" s="22" t="s">
        <v>30</v>
      </c>
      <c r="E181" s="22">
        <v>1</v>
      </c>
      <c r="F181" s="22">
        <f t="shared" si="3"/>
        <v>371</v>
      </c>
    </row>
    <row r="182" spans="1:6" ht="30" x14ac:dyDescent="0.25">
      <c r="A182" s="22" t="s">
        <v>983</v>
      </c>
      <c r="B182" s="22" t="s">
        <v>1882</v>
      </c>
      <c r="C182" s="22">
        <v>102</v>
      </c>
      <c r="D182" s="22" t="s">
        <v>30</v>
      </c>
      <c r="E182" s="22">
        <v>113</v>
      </c>
      <c r="F182" s="22">
        <f t="shared" si="3"/>
        <v>11526</v>
      </c>
    </row>
    <row r="183" spans="1:6" ht="30" x14ac:dyDescent="0.25">
      <c r="A183" s="22" t="s">
        <v>993</v>
      </c>
      <c r="B183" s="22" t="s">
        <v>994</v>
      </c>
      <c r="C183" s="22">
        <v>38</v>
      </c>
      <c r="D183" s="22" t="s">
        <v>30</v>
      </c>
      <c r="E183" s="22">
        <v>1</v>
      </c>
      <c r="F183" s="22">
        <f t="shared" si="3"/>
        <v>38</v>
      </c>
    </row>
    <row r="184" spans="1:6" ht="30" x14ac:dyDescent="0.25">
      <c r="A184" s="22" t="s">
        <v>995</v>
      </c>
      <c r="B184" s="22" t="s">
        <v>996</v>
      </c>
      <c r="C184" s="22">
        <v>40</v>
      </c>
      <c r="D184" s="22" t="s">
        <v>30</v>
      </c>
      <c r="E184" s="22">
        <v>1</v>
      </c>
      <c r="F184" s="22">
        <f t="shared" si="3"/>
        <v>40</v>
      </c>
    </row>
    <row r="185" spans="1:6" x14ac:dyDescent="0.25">
      <c r="A185" s="22" t="s">
        <v>999</v>
      </c>
      <c r="B185" s="22" t="s">
        <v>1000</v>
      </c>
      <c r="C185" s="22">
        <v>20</v>
      </c>
      <c r="D185" s="22" t="s">
        <v>30</v>
      </c>
      <c r="E185" s="22">
        <v>113</v>
      </c>
      <c r="F185" s="22">
        <f t="shared" si="3"/>
        <v>2260</v>
      </c>
    </row>
    <row r="186" spans="1:6" x14ac:dyDescent="0.25">
      <c r="A186" s="22" t="s">
        <v>1001</v>
      </c>
      <c r="B186" s="22" t="s">
        <v>1002</v>
      </c>
      <c r="C186" s="22">
        <v>20</v>
      </c>
      <c r="D186" s="22" t="s">
        <v>30</v>
      </c>
      <c r="E186" s="22">
        <v>113</v>
      </c>
      <c r="F186" s="22">
        <f t="shared" si="3"/>
        <v>2260</v>
      </c>
    </row>
    <row r="187" spans="1:6" ht="30" x14ac:dyDescent="0.25">
      <c r="A187" s="22" t="s">
        <v>867</v>
      </c>
      <c r="B187" s="22" t="s">
        <v>1883</v>
      </c>
      <c r="C187" s="22">
        <v>60</v>
      </c>
      <c r="D187" s="22" t="s">
        <v>30</v>
      </c>
      <c r="E187" s="22">
        <v>113</v>
      </c>
      <c r="F187" s="22">
        <f t="shared" si="3"/>
        <v>6780</v>
      </c>
    </row>
    <row r="188" spans="1:6" ht="30" x14ac:dyDescent="0.25">
      <c r="A188" s="22" t="s">
        <v>1004</v>
      </c>
      <c r="B188" s="22" t="s">
        <v>1005</v>
      </c>
      <c r="C188" s="22">
        <v>78</v>
      </c>
      <c r="D188" s="22" t="s">
        <v>30</v>
      </c>
      <c r="E188" s="22">
        <v>1</v>
      </c>
      <c r="F188" s="22">
        <f t="shared" si="3"/>
        <v>78</v>
      </c>
    </row>
    <row r="189" spans="1:6" ht="30" x14ac:dyDescent="0.25">
      <c r="A189" s="22" t="s">
        <v>1006</v>
      </c>
      <c r="B189" s="22" t="s">
        <v>1007</v>
      </c>
      <c r="C189" s="22">
        <v>91</v>
      </c>
      <c r="D189" s="22" t="s">
        <v>30</v>
      </c>
      <c r="E189" s="22">
        <v>1</v>
      </c>
      <c r="F189" s="22">
        <f t="shared" si="3"/>
        <v>91</v>
      </c>
    </row>
    <row r="190" spans="1:6" ht="30" x14ac:dyDescent="0.25">
      <c r="A190" s="22" t="s">
        <v>1008</v>
      </c>
      <c r="B190" s="22" t="s">
        <v>1009</v>
      </c>
      <c r="C190" s="22">
        <v>16</v>
      </c>
      <c r="D190" s="22" t="s">
        <v>30</v>
      </c>
      <c r="E190" s="22">
        <v>1</v>
      </c>
      <c r="F190" s="22">
        <f t="shared" si="3"/>
        <v>16</v>
      </c>
    </row>
    <row r="191" spans="1:6" ht="30" x14ac:dyDescent="0.25">
      <c r="A191" s="22" t="s">
        <v>1010</v>
      </c>
      <c r="B191" s="22" t="s">
        <v>1011</v>
      </c>
      <c r="C191" s="22">
        <v>93</v>
      </c>
      <c r="D191" s="22" t="s">
        <v>30</v>
      </c>
      <c r="E191" s="22">
        <v>1</v>
      </c>
      <c r="F191" s="22">
        <f t="shared" si="3"/>
        <v>93</v>
      </c>
    </row>
    <row r="192" spans="1:6" ht="30" x14ac:dyDescent="0.25">
      <c r="A192" s="22" t="s">
        <v>1012</v>
      </c>
      <c r="B192" s="22" t="s">
        <v>1013</v>
      </c>
      <c r="C192" s="22">
        <v>208</v>
      </c>
      <c r="D192" s="22" t="s">
        <v>30</v>
      </c>
      <c r="E192" s="22">
        <v>529</v>
      </c>
      <c r="F192" s="22">
        <f t="shared" si="3"/>
        <v>110032</v>
      </c>
    </row>
    <row r="193" spans="1:6" ht="30" x14ac:dyDescent="0.25">
      <c r="A193" s="22" t="s">
        <v>1014</v>
      </c>
      <c r="B193" s="22" t="s">
        <v>1015</v>
      </c>
      <c r="C193" s="22">
        <v>159</v>
      </c>
      <c r="D193" s="22" t="s">
        <v>30</v>
      </c>
      <c r="E193" s="22">
        <v>529</v>
      </c>
      <c r="F193" s="22">
        <f t="shared" si="3"/>
        <v>84111</v>
      </c>
    </row>
    <row r="194" spans="1:6" ht="30" x14ac:dyDescent="0.25">
      <c r="A194" s="22" t="s">
        <v>1016</v>
      </c>
      <c r="B194" s="22" t="s">
        <v>1017</v>
      </c>
      <c r="C194" s="22">
        <v>94</v>
      </c>
      <c r="D194" s="22" t="s">
        <v>30</v>
      </c>
      <c r="E194" s="22">
        <v>529</v>
      </c>
      <c r="F194" s="22">
        <f t="shared" si="3"/>
        <v>49726</v>
      </c>
    </row>
    <row r="195" spans="1:6" ht="30" x14ac:dyDescent="0.25">
      <c r="A195" s="22" t="s">
        <v>1018</v>
      </c>
      <c r="B195" s="22" t="s">
        <v>1019</v>
      </c>
      <c r="C195" s="22">
        <v>9</v>
      </c>
      <c r="D195" s="22" t="s">
        <v>30</v>
      </c>
      <c r="E195" s="22">
        <v>529</v>
      </c>
      <c r="F195" s="22">
        <f t="shared" si="3"/>
        <v>4761</v>
      </c>
    </row>
    <row r="196" spans="1:6" ht="30" x14ac:dyDescent="0.25">
      <c r="A196" s="22" t="s">
        <v>1020</v>
      </c>
      <c r="B196" s="22" t="s">
        <v>1884</v>
      </c>
      <c r="C196" s="22">
        <v>285</v>
      </c>
      <c r="D196" s="22" t="s">
        <v>30</v>
      </c>
      <c r="E196" s="22">
        <v>1</v>
      </c>
      <c r="F196" s="22">
        <f t="shared" si="3"/>
        <v>285</v>
      </c>
    </row>
    <row r="197" spans="1:6" ht="30" x14ac:dyDescent="0.25">
      <c r="A197" s="22" t="s">
        <v>1038</v>
      </c>
      <c r="B197" s="22" t="s">
        <v>1885</v>
      </c>
      <c r="C197" s="22">
        <v>75</v>
      </c>
      <c r="D197" s="22" t="s">
        <v>30</v>
      </c>
      <c r="E197" s="22">
        <v>1</v>
      </c>
      <c r="F197" s="22">
        <f t="shared" si="3"/>
        <v>75</v>
      </c>
    </row>
    <row r="198" spans="1:6" ht="30" x14ac:dyDescent="0.25">
      <c r="A198" s="22" t="s">
        <v>1050</v>
      </c>
      <c r="B198" s="22" t="s">
        <v>1886</v>
      </c>
      <c r="C198" s="22">
        <v>147</v>
      </c>
      <c r="D198" s="22" t="s">
        <v>30</v>
      </c>
      <c r="E198" s="22">
        <v>1</v>
      </c>
      <c r="F198" s="22">
        <f t="shared" si="3"/>
        <v>147</v>
      </c>
    </row>
    <row r="199" spans="1:6" ht="30" x14ac:dyDescent="0.25">
      <c r="A199" s="22" t="s">
        <v>1072</v>
      </c>
      <c r="B199" s="22" t="s">
        <v>1887</v>
      </c>
      <c r="C199" s="22">
        <v>46</v>
      </c>
      <c r="D199" s="22" t="s">
        <v>30</v>
      </c>
      <c r="E199" s="22">
        <v>1</v>
      </c>
      <c r="F199" s="22">
        <f t="shared" si="3"/>
        <v>46</v>
      </c>
    </row>
    <row r="200" spans="1:6" ht="30" x14ac:dyDescent="0.25">
      <c r="A200" s="22" t="s">
        <v>1888</v>
      </c>
      <c r="B200" s="22" t="s">
        <v>1889</v>
      </c>
      <c r="C200" s="22"/>
      <c r="D200" s="22" t="s">
        <v>30</v>
      </c>
      <c r="E200" s="22">
        <v>537.46640000000002</v>
      </c>
      <c r="F200" s="22">
        <f t="shared" si="3"/>
        <v>0</v>
      </c>
    </row>
    <row r="201" spans="1:6" x14ac:dyDescent="0.25">
      <c r="A201" s="22"/>
      <c r="B201" s="22" t="s">
        <v>1890</v>
      </c>
      <c r="C201" s="22">
        <v>22</v>
      </c>
      <c r="D201" s="22" t="s">
        <v>30</v>
      </c>
      <c r="E201" s="22">
        <v>1</v>
      </c>
      <c r="F201" s="22">
        <f t="shared" si="3"/>
        <v>22</v>
      </c>
    </row>
    <row r="202" spans="1:6" ht="30" x14ac:dyDescent="0.25">
      <c r="A202" s="22" t="s">
        <v>1081</v>
      </c>
      <c r="B202" s="22" t="s">
        <v>1891</v>
      </c>
      <c r="C202" s="22">
        <v>1268</v>
      </c>
      <c r="D202" s="22" t="s">
        <v>30</v>
      </c>
      <c r="E202" s="22">
        <v>133.34</v>
      </c>
      <c r="F202" s="22">
        <f t="shared" si="3"/>
        <v>169075.12</v>
      </c>
    </row>
    <row r="203" spans="1:6" x14ac:dyDescent="0.25">
      <c r="A203" s="22" t="s">
        <v>1084</v>
      </c>
      <c r="B203" s="22" t="s">
        <v>1085</v>
      </c>
      <c r="C203" s="22">
        <v>5</v>
      </c>
      <c r="D203" s="22" t="s">
        <v>30</v>
      </c>
      <c r="E203" s="22">
        <v>1</v>
      </c>
      <c r="F203" s="22">
        <f t="shared" si="3"/>
        <v>5</v>
      </c>
    </row>
    <row r="204" spans="1:6" ht="30" x14ac:dyDescent="0.25">
      <c r="A204" s="22" t="s">
        <v>1086</v>
      </c>
      <c r="B204" s="22" t="s">
        <v>1087</v>
      </c>
      <c r="C204" s="22">
        <v>48</v>
      </c>
      <c r="D204" s="22" t="s">
        <v>30</v>
      </c>
      <c r="E204" s="22">
        <v>1</v>
      </c>
      <c r="F204" s="22">
        <f t="shared" si="3"/>
        <v>48</v>
      </c>
    </row>
    <row r="205" spans="1:6" ht="30" x14ac:dyDescent="0.25">
      <c r="A205" s="22" t="s">
        <v>1088</v>
      </c>
      <c r="B205" s="22" t="s">
        <v>1089</v>
      </c>
      <c r="C205" s="22">
        <v>65</v>
      </c>
      <c r="D205" s="22" t="s">
        <v>30</v>
      </c>
      <c r="E205" s="22">
        <v>1</v>
      </c>
      <c r="F205" s="22">
        <f t="shared" si="3"/>
        <v>65</v>
      </c>
    </row>
    <row r="206" spans="1:6" ht="30" x14ac:dyDescent="0.25">
      <c r="A206" s="22" t="s">
        <v>1090</v>
      </c>
      <c r="B206" s="22" t="s">
        <v>1091</v>
      </c>
      <c r="C206" s="22">
        <v>79</v>
      </c>
      <c r="D206" s="22" t="s">
        <v>30</v>
      </c>
      <c r="E206" s="22">
        <v>1</v>
      </c>
      <c r="F206" s="22">
        <f t="shared" si="3"/>
        <v>79</v>
      </c>
    </row>
    <row r="207" spans="1:6" x14ac:dyDescent="0.25">
      <c r="A207" s="22"/>
      <c r="B207" s="22" t="s">
        <v>1892</v>
      </c>
      <c r="C207" s="22">
        <v>54</v>
      </c>
      <c r="D207" s="22"/>
      <c r="E207" s="22"/>
      <c r="F207" s="22">
        <f t="shared" si="3"/>
        <v>0</v>
      </c>
    </row>
    <row r="208" spans="1:6" ht="30" x14ac:dyDescent="0.25">
      <c r="A208" s="22" t="s">
        <v>1094</v>
      </c>
      <c r="B208" s="22" t="s">
        <v>1893</v>
      </c>
      <c r="C208" s="22">
        <v>297</v>
      </c>
      <c r="D208" s="22" t="s">
        <v>30</v>
      </c>
      <c r="E208" s="22">
        <v>190</v>
      </c>
      <c r="F208" s="22">
        <f t="shared" si="3"/>
        <v>56430</v>
      </c>
    </row>
    <row r="209" spans="1:6" ht="30" x14ac:dyDescent="0.25">
      <c r="A209" s="22" t="s">
        <v>1112</v>
      </c>
      <c r="B209" s="22" t="s">
        <v>1113</v>
      </c>
      <c r="C209" s="22">
        <v>64</v>
      </c>
      <c r="D209" s="22" t="s">
        <v>30</v>
      </c>
      <c r="E209" s="22">
        <v>1</v>
      </c>
      <c r="F209" s="22">
        <f t="shared" si="3"/>
        <v>64</v>
      </c>
    </row>
    <row r="210" spans="1:6" x14ac:dyDescent="0.25">
      <c r="A210" s="22" t="s">
        <v>1894</v>
      </c>
      <c r="B210" s="22" t="s">
        <v>1895</v>
      </c>
      <c r="C210" s="22">
        <v>80</v>
      </c>
      <c r="D210" s="22" t="s">
        <v>30</v>
      </c>
      <c r="E210" s="22">
        <v>590</v>
      </c>
      <c r="F210" s="22">
        <f t="shared" si="3"/>
        <v>47200</v>
      </c>
    </row>
    <row r="211" spans="1:6" x14ac:dyDescent="0.25">
      <c r="A211" s="22" t="s">
        <v>1115</v>
      </c>
      <c r="B211" s="22" t="s">
        <v>1116</v>
      </c>
      <c r="C211" s="22">
        <v>666</v>
      </c>
      <c r="D211" s="22" t="s">
        <v>30</v>
      </c>
      <c r="E211" s="22">
        <v>1</v>
      </c>
      <c r="F211" s="22">
        <f t="shared" si="3"/>
        <v>666</v>
      </c>
    </row>
    <row r="212" spans="1:6" x14ac:dyDescent="0.25">
      <c r="A212" s="22" t="s">
        <v>1117</v>
      </c>
      <c r="B212" s="22" t="s">
        <v>1118</v>
      </c>
      <c r="C212" s="22">
        <v>362</v>
      </c>
      <c r="D212" s="22" t="s">
        <v>30</v>
      </c>
      <c r="E212" s="22">
        <v>1</v>
      </c>
      <c r="F212" s="22">
        <f t="shared" si="3"/>
        <v>362</v>
      </c>
    </row>
    <row r="213" spans="1:6" x14ac:dyDescent="0.25">
      <c r="F213" s="24">
        <f>SUM(F148:F212)</f>
        <v>830275.12</v>
      </c>
    </row>
    <row r="217" spans="1:6" ht="15.75" x14ac:dyDescent="0.25">
      <c r="A217" s="17" t="s">
        <v>20</v>
      </c>
      <c r="B217" s="17"/>
      <c r="C217" s="17"/>
      <c r="D217" s="17"/>
      <c r="E217" s="17"/>
      <c r="F217" s="17"/>
    </row>
    <row r="218" spans="1:6" ht="15.75" x14ac:dyDescent="0.25">
      <c r="A218" s="17" t="s">
        <v>1</v>
      </c>
      <c r="B218" s="17"/>
      <c r="C218" s="17"/>
      <c r="D218" s="17"/>
      <c r="E218" s="17"/>
      <c r="F218" s="17"/>
    </row>
    <row r="219" spans="1:6" ht="15.75" x14ac:dyDescent="0.25">
      <c r="A219" s="17" t="s">
        <v>21</v>
      </c>
      <c r="B219" s="17"/>
      <c r="C219" s="17"/>
      <c r="D219" s="17"/>
      <c r="E219" s="17"/>
      <c r="F219" s="17"/>
    </row>
    <row r="220" spans="1:6" ht="18.75" x14ac:dyDescent="0.3">
      <c r="A220" s="34" t="s">
        <v>1987</v>
      </c>
      <c r="B220" s="34"/>
      <c r="C220" s="34"/>
      <c r="D220" s="34"/>
      <c r="E220" s="34"/>
      <c r="F220" s="34"/>
    </row>
    <row r="221" spans="1:6" ht="18.75" x14ac:dyDescent="0.3">
      <c r="A221" s="35" t="s">
        <v>1865</v>
      </c>
      <c r="B221" s="35"/>
      <c r="C221" s="35"/>
      <c r="D221" s="35"/>
      <c r="E221" s="35"/>
      <c r="F221" s="35"/>
    </row>
    <row r="222" spans="1:6" ht="30" x14ac:dyDescent="0.25">
      <c r="A222" s="36" t="s">
        <v>23</v>
      </c>
      <c r="B222" s="36" t="s">
        <v>24</v>
      </c>
      <c r="C222" s="37" t="s">
        <v>1989</v>
      </c>
      <c r="D222" s="36" t="s">
        <v>26</v>
      </c>
      <c r="E222" s="36" t="s">
        <v>27</v>
      </c>
      <c r="F222" s="37" t="s">
        <v>8</v>
      </c>
    </row>
    <row r="223" spans="1:6" ht="30" x14ac:dyDescent="0.25">
      <c r="A223" s="22" t="s">
        <v>869</v>
      </c>
      <c r="B223" s="22" t="s">
        <v>870</v>
      </c>
      <c r="C223" s="22">
        <v>99</v>
      </c>
      <c r="D223" s="22" t="s">
        <v>30</v>
      </c>
      <c r="E223" s="22">
        <v>2000</v>
      </c>
      <c r="F223" s="38">
        <f>C223*E223</f>
        <v>198000</v>
      </c>
    </row>
    <row r="224" spans="1:6" x14ac:dyDescent="0.25">
      <c r="A224" s="22"/>
      <c r="B224" s="22" t="s">
        <v>2143</v>
      </c>
      <c r="C224" s="22">
        <v>192</v>
      </c>
      <c r="D224" s="22" t="s">
        <v>30</v>
      </c>
      <c r="E224" s="22">
        <v>1</v>
      </c>
      <c r="F224" s="41">
        <f>C224*E224</f>
        <v>192</v>
      </c>
    </row>
    <row r="225" spans="1:6" x14ac:dyDescent="0.25">
      <c r="A225" s="22" t="s">
        <v>871</v>
      </c>
      <c r="B225" s="22" t="s">
        <v>872</v>
      </c>
      <c r="C225" s="22">
        <f>65+10</f>
        <v>75</v>
      </c>
      <c r="D225" s="22" t="s">
        <v>30</v>
      </c>
      <c r="E225" s="22">
        <v>162.84</v>
      </c>
      <c r="F225" s="38">
        <f>C225*E225</f>
        <v>12213</v>
      </c>
    </row>
    <row r="226" spans="1:6" ht="30" x14ac:dyDescent="0.25">
      <c r="A226" s="22" t="s">
        <v>873</v>
      </c>
      <c r="B226" s="22" t="s">
        <v>874</v>
      </c>
      <c r="C226" s="22">
        <v>3625</v>
      </c>
      <c r="D226" s="22" t="s">
        <v>30</v>
      </c>
      <c r="E226" s="22">
        <v>1</v>
      </c>
      <c r="F226" s="38">
        <f>C226*E226</f>
        <v>3625</v>
      </c>
    </row>
    <row r="227" spans="1:6" ht="30" x14ac:dyDescent="0.25">
      <c r="A227" s="22" t="s">
        <v>1866</v>
      </c>
      <c r="B227" s="22" t="s">
        <v>1867</v>
      </c>
      <c r="C227" s="22">
        <v>57</v>
      </c>
      <c r="D227" s="22" t="s">
        <v>30</v>
      </c>
      <c r="E227" s="22">
        <v>1</v>
      </c>
      <c r="F227" s="38">
        <f>C227*E227</f>
        <v>57</v>
      </c>
    </row>
    <row r="228" spans="1:6" x14ac:dyDescent="0.25">
      <c r="A228" s="22" t="s">
        <v>875</v>
      </c>
      <c r="B228" s="22" t="s">
        <v>876</v>
      </c>
      <c r="C228" s="22">
        <v>3</v>
      </c>
      <c r="D228" s="22" t="s">
        <v>30</v>
      </c>
      <c r="E228" s="22">
        <v>1</v>
      </c>
      <c r="F228" s="38">
        <f>C228*E228</f>
        <v>3</v>
      </c>
    </row>
    <row r="229" spans="1:6" x14ac:dyDescent="0.25">
      <c r="A229" s="22" t="s">
        <v>877</v>
      </c>
      <c r="B229" s="22" t="s">
        <v>878</v>
      </c>
      <c r="C229" s="22">
        <v>1</v>
      </c>
      <c r="D229" s="22" t="s">
        <v>30</v>
      </c>
      <c r="E229" s="22">
        <v>1</v>
      </c>
      <c r="F229" s="38">
        <f>C229*E229</f>
        <v>1</v>
      </c>
    </row>
    <row r="230" spans="1:6" x14ac:dyDescent="0.25">
      <c r="A230" s="22" t="s">
        <v>881</v>
      </c>
      <c r="B230" s="22" t="s">
        <v>2144</v>
      </c>
      <c r="C230" s="22">
        <v>9</v>
      </c>
      <c r="D230" s="22" t="s">
        <v>30</v>
      </c>
      <c r="E230" s="22">
        <v>1</v>
      </c>
      <c r="F230" s="38">
        <f>C230*E230</f>
        <v>9</v>
      </c>
    </row>
    <row r="231" spans="1:6" x14ac:dyDescent="0.25">
      <c r="A231" s="22" t="s">
        <v>883</v>
      </c>
      <c r="B231" s="22" t="s">
        <v>884</v>
      </c>
      <c r="C231" s="22">
        <v>31</v>
      </c>
      <c r="D231" s="22" t="s">
        <v>30</v>
      </c>
      <c r="E231" s="22">
        <v>1</v>
      </c>
      <c r="F231" s="38">
        <f>C231*E231</f>
        <v>31</v>
      </c>
    </row>
    <row r="232" spans="1:6" x14ac:dyDescent="0.25">
      <c r="A232" s="22" t="s">
        <v>885</v>
      </c>
      <c r="B232" s="22" t="s">
        <v>886</v>
      </c>
      <c r="C232" s="22">
        <v>27</v>
      </c>
      <c r="D232" s="22" t="s">
        <v>30</v>
      </c>
      <c r="E232" s="22">
        <v>1</v>
      </c>
      <c r="F232" s="38">
        <f>C232*E232</f>
        <v>27</v>
      </c>
    </row>
    <row r="233" spans="1:6" ht="30" x14ac:dyDescent="0.25">
      <c r="A233" s="22" t="s">
        <v>889</v>
      </c>
      <c r="B233" s="22" t="s">
        <v>890</v>
      </c>
      <c r="C233" s="22">
        <v>91</v>
      </c>
      <c r="D233" s="22" t="s">
        <v>30</v>
      </c>
      <c r="E233" s="22">
        <v>1</v>
      </c>
      <c r="F233" s="38">
        <f>C233*E233</f>
        <v>91</v>
      </c>
    </row>
    <row r="234" spans="1:6" ht="30" x14ac:dyDescent="0.25">
      <c r="A234" s="22" t="s">
        <v>891</v>
      </c>
      <c r="B234" s="22" t="s">
        <v>892</v>
      </c>
      <c r="C234" s="22">
        <v>3</v>
      </c>
      <c r="D234" s="22" t="s">
        <v>30</v>
      </c>
      <c r="E234" s="22">
        <v>1</v>
      </c>
      <c r="F234" s="38">
        <f>C234*E234</f>
        <v>3</v>
      </c>
    </row>
    <row r="235" spans="1:6" x14ac:dyDescent="0.25">
      <c r="A235" s="22"/>
      <c r="B235" s="22" t="s">
        <v>2145</v>
      </c>
      <c r="C235" s="22">
        <v>17</v>
      </c>
      <c r="D235" s="22" t="s">
        <v>30</v>
      </c>
      <c r="E235" s="22">
        <v>1</v>
      </c>
      <c r="F235" s="41">
        <f>C235*E235</f>
        <v>17</v>
      </c>
    </row>
    <row r="236" spans="1:6" x14ac:dyDescent="0.25">
      <c r="A236" s="22" t="s">
        <v>2146</v>
      </c>
      <c r="B236" s="22" t="s">
        <v>2147</v>
      </c>
      <c r="C236" s="22">
        <v>50</v>
      </c>
      <c r="D236" s="22" t="s">
        <v>2148</v>
      </c>
      <c r="E236" s="22">
        <v>265.5</v>
      </c>
      <c r="F236" s="38">
        <f>C236*E236</f>
        <v>13275</v>
      </c>
    </row>
    <row r="237" spans="1:6" x14ac:dyDescent="0.25">
      <c r="A237" s="22"/>
      <c r="B237" s="22" t="s">
        <v>2149</v>
      </c>
      <c r="C237" s="22">
        <v>24</v>
      </c>
      <c r="D237" s="22" t="s">
        <v>30</v>
      </c>
      <c r="E237" s="22">
        <v>1</v>
      </c>
      <c r="F237" s="41">
        <f>C237*E237</f>
        <v>24</v>
      </c>
    </row>
    <row r="238" spans="1:6" ht="30" x14ac:dyDescent="0.25">
      <c r="A238" s="22" t="s">
        <v>893</v>
      </c>
      <c r="B238" s="22" t="s">
        <v>894</v>
      </c>
      <c r="C238" s="22">
        <v>1000</v>
      </c>
      <c r="D238" s="22" t="s">
        <v>30</v>
      </c>
      <c r="E238" s="22">
        <v>76.7</v>
      </c>
      <c r="F238" s="38">
        <f>C238*E238</f>
        <v>76700</v>
      </c>
    </row>
    <row r="239" spans="1:6" x14ac:dyDescent="0.25">
      <c r="A239" s="22" t="s">
        <v>895</v>
      </c>
      <c r="B239" s="22" t="s">
        <v>896</v>
      </c>
      <c r="C239" s="22">
        <v>1200</v>
      </c>
      <c r="D239" s="22" t="s">
        <v>30</v>
      </c>
      <c r="E239" s="22">
        <v>1</v>
      </c>
      <c r="F239" s="38">
        <f>C239*E239</f>
        <v>1200</v>
      </c>
    </row>
    <row r="240" spans="1:6" x14ac:dyDescent="0.25">
      <c r="A240" s="22" t="s">
        <v>1231</v>
      </c>
      <c r="B240" s="22" t="s">
        <v>1232</v>
      </c>
      <c r="C240" s="22">
        <v>49</v>
      </c>
      <c r="D240" s="22" t="s">
        <v>30</v>
      </c>
      <c r="E240" s="22">
        <v>1</v>
      </c>
      <c r="F240" s="38">
        <f>C240*E240</f>
        <v>49</v>
      </c>
    </row>
    <row r="241" spans="1:6" x14ac:dyDescent="0.25">
      <c r="A241" s="22" t="s">
        <v>897</v>
      </c>
      <c r="B241" s="22" t="s">
        <v>898</v>
      </c>
      <c r="C241" s="22">
        <v>5</v>
      </c>
      <c r="D241" s="22" t="s">
        <v>30</v>
      </c>
      <c r="E241" s="22">
        <v>1</v>
      </c>
      <c r="F241" s="38">
        <f>C241*E241</f>
        <v>5</v>
      </c>
    </row>
    <row r="242" spans="1:6" x14ac:dyDescent="0.25">
      <c r="A242" s="22" t="s">
        <v>1090</v>
      </c>
      <c r="B242" s="22" t="s">
        <v>2150</v>
      </c>
      <c r="C242" s="22">
        <v>78</v>
      </c>
      <c r="D242" s="22" t="s">
        <v>30</v>
      </c>
      <c r="E242" s="22">
        <v>1</v>
      </c>
      <c r="F242" s="38">
        <f>C242*E242</f>
        <v>78</v>
      </c>
    </row>
    <row r="243" spans="1:6" x14ac:dyDescent="0.25">
      <c r="A243" s="22" t="s">
        <v>900</v>
      </c>
      <c r="B243" s="22" t="s">
        <v>901</v>
      </c>
      <c r="C243" s="22">
        <v>1</v>
      </c>
      <c r="D243" s="22" t="s">
        <v>30</v>
      </c>
      <c r="E243" s="22">
        <v>1</v>
      </c>
      <c r="F243" s="38">
        <f>C243*E243</f>
        <v>1</v>
      </c>
    </row>
    <row r="244" spans="1:6" x14ac:dyDescent="0.25">
      <c r="A244" s="22" t="s">
        <v>902</v>
      </c>
      <c r="B244" s="22" t="s">
        <v>903</v>
      </c>
      <c r="C244" s="22">
        <v>167</v>
      </c>
      <c r="D244" s="22" t="s">
        <v>30</v>
      </c>
      <c r="E244" s="22">
        <v>1</v>
      </c>
      <c r="F244" s="38">
        <f>C244*E244</f>
        <v>167</v>
      </c>
    </row>
    <row r="245" spans="1:6" ht="30" x14ac:dyDescent="0.25">
      <c r="A245" s="22" t="s">
        <v>904</v>
      </c>
      <c r="B245" s="22" t="s">
        <v>905</v>
      </c>
      <c r="C245" s="22">
        <v>129</v>
      </c>
      <c r="D245" s="22" t="s">
        <v>30</v>
      </c>
      <c r="E245" s="22">
        <v>1</v>
      </c>
      <c r="F245" s="38">
        <f>C245*E245</f>
        <v>129</v>
      </c>
    </row>
    <row r="246" spans="1:6" ht="30" x14ac:dyDescent="0.25">
      <c r="A246" s="22" t="s">
        <v>906</v>
      </c>
      <c r="B246" s="22" t="s">
        <v>907</v>
      </c>
      <c r="C246" s="22">
        <v>64</v>
      </c>
      <c r="D246" s="22" t="s">
        <v>30</v>
      </c>
      <c r="E246" s="22">
        <v>1</v>
      </c>
      <c r="F246" s="38">
        <f>C246*E246</f>
        <v>64</v>
      </c>
    </row>
    <row r="247" spans="1:6" x14ac:dyDescent="0.25">
      <c r="A247" s="22"/>
      <c r="B247" s="22" t="s">
        <v>2151</v>
      </c>
      <c r="C247" s="22">
        <v>4</v>
      </c>
      <c r="D247" s="22" t="s">
        <v>2152</v>
      </c>
      <c r="E247" s="22">
        <v>1</v>
      </c>
      <c r="F247" s="38">
        <f>C247*E247</f>
        <v>4</v>
      </c>
    </row>
    <row r="248" spans="1:6" ht="30" x14ac:dyDescent="0.25">
      <c r="A248" s="22" t="s">
        <v>2153</v>
      </c>
      <c r="B248" s="22" t="s">
        <v>2154</v>
      </c>
      <c r="C248" s="22">
        <v>5</v>
      </c>
      <c r="D248" s="22" t="s">
        <v>30</v>
      </c>
      <c r="E248" s="22">
        <v>944</v>
      </c>
      <c r="F248" s="38">
        <f>C248*E248</f>
        <v>4720</v>
      </c>
    </row>
    <row r="249" spans="1:6" ht="30" x14ac:dyDescent="0.25">
      <c r="A249" s="22" t="s">
        <v>2155</v>
      </c>
      <c r="B249" s="22" t="s">
        <v>2156</v>
      </c>
      <c r="C249" s="22">
        <v>20</v>
      </c>
      <c r="D249" s="22" t="s">
        <v>30</v>
      </c>
      <c r="E249" s="22">
        <v>3776</v>
      </c>
      <c r="F249" s="38">
        <f>C249*E249</f>
        <v>75520</v>
      </c>
    </row>
    <row r="250" spans="1:6" x14ac:dyDescent="0.25">
      <c r="A250" s="22" t="s">
        <v>908</v>
      </c>
      <c r="B250" s="22" t="s">
        <v>909</v>
      </c>
      <c r="C250" s="22">
        <v>8</v>
      </c>
      <c r="D250" s="22" t="s">
        <v>30</v>
      </c>
      <c r="E250" s="22">
        <v>1</v>
      </c>
      <c r="F250" s="38">
        <f>C250*E250</f>
        <v>8</v>
      </c>
    </row>
    <row r="251" spans="1:6" x14ac:dyDescent="0.25">
      <c r="A251" s="22" t="s">
        <v>910</v>
      </c>
      <c r="B251" s="22" t="s">
        <v>911</v>
      </c>
      <c r="C251" s="22">
        <v>54</v>
      </c>
      <c r="D251" s="22" t="s">
        <v>30</v>
      </c>
      <c r="E251" s="22">
        <v>1</v>
      </c>
      <c r="F251" s="38">
        <f>C251*E251</f>
        <v>54</v>
      </c>
    </row>
    <row r="252" spans="1:6" x14ac:dyDescent="0.25">
      <c r="A252" s="22" t="s">
        <v>912</v>
      </c>
      <c r="B252" s="22" t="s">
        <v>913</v>
      </c>
      <c r="C252" s="22">
        <v>20</v>
      </c>
      <c r="D252" s="22" t="s">
        <v>30</v>
      </c>
      <c r="E252" s="22">
        <v>1</v>
      </c>
      <c r="F252" s="38">
        <f>C252*E252</f>
        <v>20</v>
      </c>
    </row>
    <row r="253" spans="1:6" x14ac:dyDescent="0.25">
      <c r="A253" s="22" t="s">
        <v>914</v>
      </c>
      <c r="B253" s="22" t="s">
        <v>915</v>
      </c>
      <c r="C253" s="22">
        <v>67</v>
      </c>
      <c r="D253" s="22" t="s">
        <v>30</v>
      </c>
      <c r="E253" s="22">
        <v>1</v>
      </c>
      <c r="F253" s="38">
        <f>C253*E253</f>
        <v>67</v>
      </c>
    </row>
    <row r="254" spans="1:6" x14ac:dyDescent="0.25">
      <c r="A254" s="22" t="s">
        <v>2157</v>
      </c>
      <c r="B254" s="22" t="s">
        <v>2158</v>
      </c>
      <c r="C254" s="22">
        <v>3</v>
      </c>
      <c r="D254" s="22" t="s">
        <v>30</v>
      </c>
      <c r="E254" s="22">
        <v>1</v>
      </c>
      <c r="F254" s="38">
        <f>C254*E254</f>
        <v>3</v>
      </c>
    </row>
    <row r="255" spans="1:6" x14ac:dyDescent="0.25">
      <c r="A255" s="22" t="s">
        <v>916</v>
      </c>
      <c r="B255" s="22" t="s">
        <v>917</v>
      </c>
      <c r="C255" s="22">
        <v>240</v>
      </c>
      <c r="D255" s="22" t="s">
        <v>30</v>
      </c>
      <c r="E255" s="22">
        <v>1</v>
      </c>
      <c r="F255" s="38">
        <f>C255*E255</f>
        <v>240</v>
      </c>
    </row>
    <row r="256" spans="1:6" x14ac:dyDescent="0.25">
      <c r="A256" s="22" t="s">
        <v>2159</v>
      </c>
      <c r="B256" s="22" t="s">
        <v>2160</v>
      </c>
      <c r="C256" s="22">
        <v>12</v>
      </c>
      <c r="D256" s="22" t="s">
        <v>30</v>
      </c>
      <c r="E256" s="22"/>
      <c r="F256" s="38">
        <f>C256*E256</f>
        <v>0</v>
      </c>
    </row>
    <row r="257" spans="1:6" x14ac:dyDescent="0.25">
      <c r="A257" s="22" t="s">
        <v>918</v>
      </c>
      <c r="B257" s="22" t="s">
        <v>919</v>
      </c>
      <c r="C257" s="22">
        <v>12</v>
      </c>
      <c r="D257" s="22" t="s">
        <v>30</v>
      </c>
      <c r="E257" s="22">
        <v>1</v>
      </c>
      <c r="F257" s="38">
        <f>C257*E257</f>
        <v>12</v>
      </c>
    </row>
    <row r="258" spans="1:6" x14ac:dyDescent="0.25">
      <c r="A258" s="22" t="s">
        <v>920</v>
      </c>
      <c r="B258" s="22" t="s">
        <v>921</v>
      </c>
      <c r="C258" s="22">
        <v>106</v>
      </c>
      <c r="D258" s="22" t="s">
        <v>30</v>
      </c>
      <c r="E258" s="22">
        <v>1</v>
      </c>
      <c r="F258" s="38">
        <f>C258*E258</f>
        <v>106</v>
      </c>
    </row>
    <row r="259" spans="1:6" x14ac:dyDescent="0.25">
      <c r="A259" s="22" t="s">
        <v>922</v>
      </c>
      <c r="B259" s="22" t="s">
        <v>923</v>
      </c>
      <c r="C259" s="22">
        <v>393</v>
      </c>
      <c r="D259" s="22" t="s">
        <v>30</v>
      </c>
      <c r="E259" s="22">
        <v>1</v>
      </c>
      <c r="F259" s="38">
        <f>C259*E259</f>
        <v>393</v>
      </c>
    </row>
    <row r="260" spans="1:6" x14ac:dyDescent="0.25">
      <c r="A260" s="22" t="s">
        <v>926</v>
      </c>
      <c r="B260" s="22" t="s">
        <v>927</v>
      </c>
      <c r="C260" s="22">
        <v>273</v>
      </c>
      <c r="D260" s="22" t="s">
        <v>30</v>
      </c>
      <c r="E260" s="22">
        <v>1</v>
      </c>
      <c r="F260" s="38">
        <f>C260*E260</f>
        <v>273</v>
      </c>
    </row>
    <row r="261" spans="1:6" x14ac:dyDescent="0.25">
      <c r="A261" s="22" t="s">
        <v>928</v>
      </c>
      <c r="B261" s="22" t="s">
        <v>929</v>
      </c>
      <c r="C261" s="22">
        <f>180+143+70</f>
        <v>393</v>
      </c>
      <c r="D261" s="22" t="s">
        <v>30</v>
      </c>
      <c r="E261" s="22">
        <v>1</v>
      </c>
      <c r="F261" s="38">
        <f>C261*E261</f>
        <v>393</v>
      </c>
    </row>
    <row r="262" spans="1:6" ht="30" x14ac:dyDescent="0.25">
      <c r="A262" s="22"/>
      <c r="B262" s="22" t="s">
        <v>2161</v>
      </c>
      <c r="C262" s="22">
        <v>18</v>
      </c>
      <c r="D262" s="22" t="s">
        <v>30</v>
      </c>
      <c r="E262" s="22">
        <v>1</v>
      </c>
      <c r="F262" s="41">
        <f>C262*E262</f>
        <v>18</v>
      </c>
    </row>
    <row r="263" spans="1:6" x14ac:dyDescent="0.25">
      <c r="A263" s="22"/>
      <c r="B263" s="22" t="s">
        <v>2162</v>
      </c>
      <c r="C263" s="22">
        <v>3</v>
      </c>
      <c r="D263" s="22" t="s">
        <v>2163</v>
      </c>
      <c r="E263" s="22">
        <v>1</v>
      </c>
      <c r="F263" s="41">
        <f>C263*E263</f>
        <v>3</v>
      </c>
    </row>
    <row r="264" spans="1:6" x14ac:dyDescent="0.25">
      <c r="A264" s="22"/>
      <c r="B264" s="22" t="s">
        <v>2164</v>
      </c>
      <c r="C264" s="22">
        <v>5</v>
      </c>
      <c r="D264" s="22" t="s">
        <v>30</v>
      </c>
      <c r="E264" s="22">
        <v>1</v>
      </c>
      <c r="F264" s="41">
        <f>C264*E264</f>
        <v>5</v>
      </c>
    </row>
    <row r="265" spans="1:6" x14ac:dyDescent="0.25">
      <c r="A265" s="22"/>
      <c r="B265" s="22" t="s">
        <v>2165</v>
      </c>
      <c r="C265" s="22">
        <v>38</v>
      </c>
      <c r="D265" s="22" t="s">
        <v>30</v>
      </c>
      <c r="E265" s="22">
        <v>1</v>
      </c>
      <c r="F265" s="38">
        <f>C265*E265</f>
        <v>38</v>
      </c>
    </row>
    <row r="266" spans="1:6" x14ac:dyDescent="0.25">
      <c r="A266" s="22"/>
      <c r="B266" s="22" t="s">
        <v>2166</v>
      </c>
      <c r="C266" s="22">
        <v>194</v>
      </c>
      <c r="D266" s="22" t="s">
        <v>30</v>
      </c>
      <c r="E266" s="22">
        <v>1</v>
      </c>
      <c r="F266" s="38">
        <f>C266*E266</f>
        <v>194</v>
      </c>
    </row>
    <row r="267" spans="1:6" x14ac:dyDescent="0.25">
      <c r="A267" s="22"/>
      <c r="B267" s="22" t="s">
        <v>2167</v>
      </c>
      <c r="C267" s="22">
        <v>70</v>
      </c>
      <c r="D267" s="22" t="s">
        <v>30</v>
      </c>
      <c r="E267" s="22">
        <v>1</v>
      </c>
      <c r="F267" s="38">
        <f>C267*E267</f>
        <v>70</v>
      </c>
    </row>
    <row r="268" spans="1:6" x14ac:dyDescent="0.25">
      <c r="A268" s="22" t="s">
        <v>181</v>
      </c>
      <c r="B268" s="22" t="s">
        <v>182</v>
      </c>
      <c r="C268" s="22">
        <v>225</v>
      </c>
      <c r="D268" s="22" t="s">
        <v>30</v>
      </c>
      <c r="E268" s="22">
        <v>225</v>
      </c>
      <c r="F268" s="38">
        <f>C268*E268</f>
        <v>50625</v>
      </c>
    </row>
    <row r="269" spans="1:6" x14ac:dyDescent="0.25">
      <c r="A269" s="22" t="s">
        <v>935</v>
      </c>
      <c r="B269" s="22" t="s">
        <v>2168</v>
      </c>
      <c r="C269" s="22">
        <v>23</v>
      </c>
      <c r="D269" s="22" t="s">
        <v>30</v>
      </c>
      <c r="E269" s="22">
        <v>1</v>
      </c>
      <c r="F269" s="38">
        <f>C269*E269</f>
        <v>23</v>
      </c>
    </row>
    <row r="270" spans="1:6" x14ac:dyDescent="0.25">
      <c r="A270" s="22" t="s">
        <v>943</v>
      </c>
      <c r="B270" s="22" t="s">
        <v>2169</v>
      </c>
      <c r="C270" s="22">
        <v>16</v>
      </c>
      <c r="D270" s="22" t="s">
        <v>30</v>
      </c>
      <c r="E270" s="22">
        <v>1</v>
      </c>
      <c r="F270" s="38">
        <f>C270*E270</f>
        <v>16</v>
      </c>
    </row>
    <row r="271" spans="1:6" x14ac:dyDescent="0.25">
      <c r="A271" s="22" t="s">
        <v>939</v>
      </c>
      <c r="B271" s="22" t="s">
        <v>2170</v>
      </c>
      <c r="C271" s="22">
        <v>2</v>
      </c>
      <c r="D271" s="22" t="s">
        <v>30</v>
      </c>
      <c r="E271" s="22">
        <v>1</v>
      </c>
      <c r="F271" s="38">
        <f>C271*E271</f>
        <v>2</v>
      </c>
    </row>
    <row r="272" spans="1:6" x14ac:dyDescent="0.25">
      <c r="A272" s="22" t="s">
        <v>947</v>
      </c>
      <c r="B272" s="22" t="s">
        <v>948</v>
      </c>
      <c r="C272" s="22">
        <v>146</v>
      </c>
      <c r="D272" s="22" t="s">
        <v>30</v>
      </c>
      <c r="E272" s="22">
        <v>1</v>
      </c>
      <c r="F272" s="38">
        <f>C272*E272</f>
        <v>146</v>
      </c>
    </row>
    <row r="273" spans="1:6" x14ac:dyDescent="0.25">
      <c r="A273" s="22" t="s">
        <v>949</v>
      </c>
      <c r="B273" s="22" t="s">
        <v>950</v>
      </c>
      <c r="C273" s="22">
        <v>26</v>
      </c>
      <c r="D273" s="22" t="s">
        <v>30</v>
      </c>
      <c r="E273" s="22">
        <v>1</v>
      </c>
      <c r="F273" s="38">
        <f>C273*E273</f>
        <v>26</v>
      </c>
    </row>
    <row r="274" spans="1:6" x14ac:dyDescent="0.25">
      <c r="A274" s="22" t="s">
        <v>957</v>
      </c>
      <c r="B274" s="22" t="s">
        <v>958</v>
      </c>
      <c r="C274" s="22">
        <v>83</v>
      </c>
      <c r="D274" s="22" t="s">
        <v>30</v>
      </c>
      <c r="E274" s="22">
        <v>1</v>
      </c>
      <c r="F274" s="38">
        <f>C274*E274</f>
        <v>83</v>
      </c>
    </row>
    <row r="275" spans="1:6" x14ac:dyDescent="0.25">
      <c r="A275" s="22" t="s">
        <v>959</v>
      </c>
      <c r="B275" s="22" t="s">
        <v>960</v>
      </c>
      <c r="C275" s="22">
        <v>47</v>
      </c>
      <c r="D275" s="22" t="s">
        <v>30</v>
      </c>
      <c r="E275" s="22">
        <v>1</v>
      </c>
      <c r="F275" s="38">
        <f>C275*E275</f>
        <v>47</v>
      </c>
    </row>
    <row r="276" spans="1:6" x14ac:dyDescent="0.25">
      <c r="A276" s="22" t="s">
        <v>2171</v>
      </c>
      <c r="B276" s="22" t="s">
        <v>2172</v>
      </c>
      <c r="C276" s="22">
        <v>1</v>
      </c>
      <c r="D276" s="22" t="s">
        <v>30</v>
      </c>
      <c r="E276" s="22">
        <v>1</v>
      </c>
      <c r="F276" s="38">
        <f>C276*E276</f>
        <v>1</v>
      </c>
    </row>
    <row r="277" spans="1:6" x14ac:dyDescent="0.25">
      <c r="A277" s="22" t="s">
        <v>963</v>
      </c>
      <c r="B277" s="22" t="s">
        <v>964</v>
      </c>
      <c r="C277" s="22">
        <v>7</v>
      </c>
      <c r="D277" s="22" t="s">
        <v>30</v>
      </c>
      <c r="E277" s="22">
        <v>1</v>
      </c>
      <c r="F277" s="38">
        <f>C277*E277</f>
        <v>7</v>
      </c>
    </row>
    <row r="278" spans="1:6" x14ac:dyDescent="0.25">
      <c r="A278" s="22" t="s">
        <v>965</v>
      </c>
      <c r="B278" s="22" t="s">
        <v>966</v>
      </c>
      <c r="C278" s="22">
        <v>5</v>
      </c>
      <c r="D278" s="22" t="s">
        <v>30</v>
      </c>
      <c r="E278" s="22">
        <v>1</v>
      </c>
      <c r="F278" s="38">
        <f>C278*E278</f>
        <v>5</v>
      </c>
    </row>
    <row r="279" spans="1:6" x14ac:dyDescent="0.25">
      <c r="A279" s="22" t="s">
        <v>2173</v>
      </c>
      <c r="B279" s="22" t="s">
        <v>2174</v>
      </c>
      <c r="C279" s="22">
        <v>4</v>
      </c>
      <c r="D279" s="22" t="s">
        <v>30</v>
      </c>
      <c r="E279" s="22">
        <v>1</v>
      </c>
      <c r="F279" s="38">
        <f>C279*E279</f>
        <v>4</v>
      </c>
    </row>
    <row r="280" spans="1:6" x14ac:dyDescent="0.25">
      <c r="A280" s="22" t="s">
        <v>969</v>
      </c>
      <c r="B280" s="22" t="s">
        <v>970</v>
      </c>
      <c r="C280" s="22">
        <v>14</v>
      </c>
      <c r="D280" s="22" t="s">
        <v>30</v>
      </c>
      <c r="E280" s="22">
        <v>1</v>
      </c>
      <c r="F280" s="38">
        <f>C280*E280</f>
        <v>14</v>
      </c>
    </row>
    <row r="281" spans="1:6" x14ac:dyDescent="0.25">
      <c r="A281" s="22" t="s">
        <v>973</v>
      </c>
      <c r="B281" s="22" t="s">
        <v>2175</v>
      </c>
      <c r="C281" s="22">
        <v>2</v>
      </c>
      <c r="D281" s="22" t="s">
        <v>30</v>
      </c>
      <c r="E281" s="22">
        <v>1</v>
      </c>
      <c r="F281" s="38">
        <f>C281*E281</f>
        <v>2</v>
      </c>
    </row>
    <row r="282" spans="1:6" x14ac:dyDescent="0.25">
      <c r="A282" s="22" t="s">
        <v>975</v>
      </c>
      <c r="B282" s="22" t="s">
        <v>976</v>
      </c>
      <c r="C282" s="22">
        <v>37</v>
      </c>
      <c r="D282" s="22" t="s">
        <v>30</v>
      </c>
      <c r="E282" s="22">
        <v>1</v>
      </c>
      <c r="F282" s="38">
        <f>C282*E282</f>
        <v>37</v>
      </c>
    </row>
    <row r="283" spans="1:6" x14ac:dyDescent="0.25">
      <c r="A283" s="22" t="s">
        <v>979</v>
      </c>
      <c r="B283" s="22" t="s">
        <v>980</v>
      </c>
      <c r="C283" s="22">
        <v>23</v>
      </c>
      <c r="D283" s="22" t="s">
        <v>30</v>
      </c>
      <c r="E283" s="22">
        <v>1</v>
      </c>
      <c r="F283" s="38">
        <f>C283*E283</f>
        <v>23</v>
      </c>
    </row>
    <row r="284" spans="1:6" x14ac:dyDescent="0.25">
      <c r="A284" s="22" t="s">
        <v>981</v>
      </c>
      <c r="B284" s="22" t="s">
        <v>982</v>
      </c>
      <c r="C284" s="22">
        <v>48</v>
      </c>
      <c r="D284" s="22" t="s">
        <v>30</v>
      </c>
      <c r="E284" s="22">
        <v>1</v>
      </c>
      <c r="F284" s="38">
        <f>C284*E284</f>
        <v>48</v>
      </c>
    </row>
    <row r="285" spans="1:6" ht="30" x14ac:dyDescent="0.25">
      <c r="A285" s="22" t="s">
        <v>993</v>
      </c>
      <c r="B285" s="22" t="s">
        <v>994</v>
      </c>
      <c r="C285" s="22">
        <v>38</v>
      </c>
      <c r="D285" s="22" t="s">
        <v>30</v>
      </c>
      <c r="E285" s="22">
        <v>1</v>
      </c>
      <c r="F285" s="38">
        <f>C285*E285</f>
        <v>38</v>
      </c>
    </row>
    <row r="286" spans="1:6" ht="30" x14ac:dyDescent="0.25">
      <c r="A286" s="22" t="s">
        <v>995</v>
      </c>
      <c r="B286" s="22" t="s">
        <v>996</v>
      </c>
      <c r="C286" s="22">
        <v>40</v>
      </c>
      <c r="D286" s="22" t="s">
        <v>30</v>
      </c>
      <c r="E286" s="22">
        <v>1</v>
      </c>
      <c r="F286" s="38">
        <f>C286*E286</f>
        <v>40</v>
      </c>
    </row>
    <row r="287" spans="1:6" x14ac:dyDescent="0.25">
      <c r="A287" s="22" t="s">
        <v>999</v>
      </c>
      <c r="B287" s="22" t="s">
        <v>2176</v>
      </c>
      <c r="C287" s="22">
        <v>95</v>
      </c>
      <c r="D287" s="22" t="s">
        <v>30</v>
      </c>
      <c r="E287" s="22">
        <v>112.5012</v>
      </c>
      <c r="F287" s="38">
        <f>C287*E287</f>
        <v>10687.614</v>
      </c>
    </row>
    <row r="288" spans="1:6" ht="30" x14ac:dyDescent="0.25">
      <c r="A288" s="22"/>
      <c r="B288" s="22" t="s">
        <v>2177</v>
      </c>
      <c r="C288" s="22">
        <v>672</v>
      </c>
      <c r="D288" s="22" t="s">
        <v>30</v>
      </c>
      <c r="E288" s="22">
        <v>1</v>
      </c>
      <c r="F288" s="38">
        <f>C288*E288</f>
        <v>672</v>
      </c>
    </row>
    <row r="289" spans="1:6" x14ac:dyDescent="0.25">
      <c r="A289" s="22"/>
      <c r="B289" s="22" t="s">
        <v>2178</v>
      </c>
      <c r="C289" s="22">
        <v>3</v>
      </c>
      <c r="D289" s="22" t="s">
        <v>2148</v>
      </c>
      <c r="E289" s="22">
        <v>1</v>
      </c>
      <c r="F289" s="38">
        <f>C289*E289</f>
        <v>3</v>
      </c>
    </row>
    <row r="290" spans="1:6" ht="30" x14ac:dyDescent="0.25">
      <c r="A290" s="22" t="s">
        <v>1004</v>
      </c>
      <c r="B290" s="22" t="s">
        <v>1005</v>
      </c>
      <c r="C290" s="22">
        <v>5</v>
      </c>
      <c r="D290" s="22" t="s">
        <v>30</v>
      </c>
      <c r="E290" s="22">
        <v>1</v>
      </c>
      <c r="F290" s="38">
        <f>C290*E290</f>
        <v>5</v>
      </c>
    </row>
    <row r="291" spans="1:6" ht="30" x14ac:dyDescent="0.25">
      <c r="A291" s="22" t="s">
        <v>1006</v>
      </c>
      <c r="B291" s="22" t="s">
        <v>1007</v>
      </c>
      <c r="C291" s="22">
        <v>8</v>
      </c>
      <c r="D291" s="22" t="s">
        <v>30</v>
      </c>
      <c r="E291" s="22">
        <v>1</v>
      </c>
      <c r="F291" s="38">
        <f>C291*E291</f>
        <v>8</v>
      </c>
    </row>
    <row r="292" spans="1:6" x14ac:dyDescent="0.25">
      <c r="A292" s="22" t="s">
        <v>2179</v>
      </c>
      <c r="B292" s="22" t="s">
        <v>2180</v>
      </c>
      <c r="C292" s="22">
        <v>1</v>
      </c>
      <c r="D292" s="22" t="s">
        <v>30</v>
      </c>
      <c r="E292" s="22">
        <v>1</v>
      </c>
      <c r="F292" s="38">
        <f>C292*E292</f>
        <v>1</v>
      </c>
    </row>
    <row r="293" spans="1:6" ht="30" x14ac:dyDescent="0.25">
      <c r="A293" s="22" t="s">
        <v>1008</v>
      </c>
      <c r="B293" s="22" t="s">
        <v>1009</v>
      </c>
      <c r="C293" s="22">
        <v>16</v>
      </c>
      <c r="D293" s="22" t="s">
        <v>30</v>
      </c>
      <c r="E293" s="22">
        <v>1</v>
      </c>
      <c r="F293" s="38">
        <f>C293*E293</f>
        <v>16</v>
      </c>
    </row>
    <row r="294" spans="1:6" ht="30" x14ac:dyDescent="0.25">
      <c r="A294" s="22" t="s">
        <v>1010</v>
      </c>
      <c r="B294" s="22" t="s">
        <v>1011</v>
      </c>
      <c r="C294" s="22">
        <v>99</v>
      </c>
      <c r="D294" s="22" t="s">
        <v>30</v>
      </c>
      <c r="E294" s="22">
        <v>1</v>
      </c>
      <c r="F294" s="38">
        <f>C294*E294</f>
        <v>99</v>
      </c>
    </row>
    <row r="295" spans="1:6" ht="30" x14ac:dyDescent="0.25">
      <c r="A295" s="22" t="s">
        <v>1012</v>
      </c>
      <c r="B295" s="22" t="s">
        <v>1013</v>
      </c>
      <c r="C295" s="22">
        <v>208</v>
      </c>
      <c r="D295" s="22" t="s">
        <v>30</v>
      </c>
      <c r="E295" s="22">
        <v>529</v>
      </c>
      <c r="F295" s="38">
        <f>C295*E295</f>
        <v>110032</v>
      </c>
    </row>
    <row r="296" spans="1:6" ht="30" x14ac:dyDescent="0.25">
      <c r="A296" s="22" t="s">
        <v>1014</v>
      </c>
      <c r="B296" s="22" t="s">
        <v>1015</v>
      </c>
      <c r="C296" s="22">
        <v>159</v>
      </c>
      <c r="D296" s="22" t="s">
        <v>30</v>
      </c>
      <c r="E296" s="22">
        <v>529</v>
      </c>
      <c r="F296" s="38">
        <f>C296*E296</f>
        <v>84111</v>
      </c>
    </row>
    <row r="297" spans="1:6" ht="30" x14ac:dyDescent="0.25">
      <c r="A297" s="22" t="s">
        <v>1016</v>
      </c>
      <c r="B297" s="22" t="s">
        <v>1017</v>
      </c>
      <c r="C297" s="22">
        <v>94</v>
      </c>
      <c r="D297" s="22" t="s">
        <v>30</v>
      </c>
      <c r="E297" s="22">
        <v>529</v>
      </c>
      <c r="F297" s="38">
        <f>C297*E297</f>
        <v>49726</v>
      </c>
    </row>
    <row r="298" spans="1:6" ht="30" x14ac:dyDescent="0.25">
      <c r="A298" s="22" t="s">
        <v>1018</v>
      </c>
      <c r="B298" s="22" t="s">
        <v>1019</v>
      </c>
      <c r="C298" s="22">
        <v>9</v>
      </c>
      <c r="D298" s="22" t="s">
        <v>30</v>
      </c>
      <c r="E298" s="22">
        <v>529</v>
      </c>
      <c r="F298" s="38">
        <f>C298*E298</f>
        <v>4761</v>
      </c>
    </row>
    <row r="299" spans="1:6" x14ac:dyDescent="0.25">
      <c r="A299" s="22" t="s">
        <v>1020</v>
      </c>
      <c r="B299" s="22" t="s">
        <v>1021</v>
      </c>
      <c r="C299" s="22">
        <v>37</v>
      </c>
      <c r="D299" s="22" t="s">
        <v>30</v>
      </c>
      <c r="E299" s="22">
        <v>1</v>
      </c>
      <c r="F299" s="38">
        <f>C299*E299</f>
        <v>37</v>
      </c>
    </row>
    <row r="300" spans="1:6" x14ac:dyDescent="0.25">
      <c r="A300" s="22" t="s">
        <v>1022</v>
      </c>
      <c r="B300" s="22" t="s">
        <v>1023</v>
      </c>
      <c r="C300" s="22">
        <v>45</v>
      </c>
      <c r="D300" s="22" t="s">
        <v>30</v>
      </c>
      <c r="E300" s="22">
        <v>1</v>
      </c>
      <c r="F300" s="38">
        <f>C300*E300</f>
        <v>45</v>
      </c>
    </row>
    <row r="301" spans="1:6" x14ac:dyDescent="0.25">
      <c r="A301" s="22" t="s">
        <v>1026</v>
      </c>
      <c r="B301" s="22" t="s">
        <v>1027</v>
      </c>
      <c r="C301" s="22">
        <v>26</v>
      </c>
      <c r="D301" s="22" t="s">
        <v>30</v>
      </c>
      <c r="E301" s="22">
        <v>1</v>
      </c>
      <c r="F301" s="38">
        <f>C301*E301</f>
        <v>26</v>
      </c>
    </row>
    <row r="302" spans="1:6" x14ac:dyDescent="0.25">
      <c r="A302" s="22" t="s">
        <v>1028</v>
      </c>
      <c r="B302" s="22" t="s">
        <v>1029</v>
      </c>
      <c r="C302" s="22">
        <v>11</v>
      </c>
      <c r="D302" s="22" t="s">
        <v>30</v>
      </c>
      <c r="E302" s="22">
        <v>1</v>
      </c>
      <c r="F302" s="38">
        <f>C302*E302</f>
        <v>11</v>
      </c>
    </row>
    <row r="303" spans="1:6" x14ac:dyDescent="0.25">
      <c r="A303" s="22" t="s">
        <v>1030</v>
      </c>
      <c r="B303" s="22" t="s">
        <v>1031</v>
      </c>
      <c r="C303" s="22">
        <v>6</v>
      </c>
      <c r="D303" s="22" t="s">
        <v>30</v>
      </c>
      <c r="E303" s="22">
        <v>1</v>
      </c>
      <c r="F303" s="38">
        <f>C303*E303</f>
        <v>6</v>
      </c>
    </row>
    <row r="304" spans="1:6" x14ac:dyDescent="0.25">
      <c r="A304" s="22" t="s">
        <v>1032</v>
      </c>
      <c r="B304" s="22" t="s">
        <v>1033</v>
      </c>
      <c r="C304" s="22">
        <v>20</v>
      </c>
      <c r="D304" s="22" t="s">
        <v>30</v>
      </c>
      <c r="E304" s="22">
        <v>1</v>
      </c>
      <c r="F304" s="38">
        <f>C304*E304</f>
        <v>20</v>
      </c>
    </row>
    <row r="305" spans="1:6" x14ac:dyDescent="0.25">
      <c r="A305" s="22" t="s">
        <v>1034</v>
      </c>
      <c r="B305" s="22" t="s">
        <v>1035</v>
      </c>
      <c r="C305" s="22">
        <v>22</v>
      </c>
      <c r="D305" s="22" t="s">
        <v>30</v>
      </c>
      <c r="E305" s="22">
        <v>1</v>
      </c>
      <c r="F305" s="38">
        <f>C305*E305</f>
        <v>22</v>
      </c>
    </row>
    <row r="306" spans="1:6" x14ac:dyDescent="0.25">
      <c r="A306" s="22" t="s">
        <v>1036</v>
      </c>
      <c r="B306" s="22" t="s">
        <v>1037</v>
      </c>
      <c r="C306" s="22">
        <v>3</v>
      </c>
      <c r="D306" s="22" t="s">
        <v>30</v>
      </c>
      <c r="E306" s="22">
        <v>1</v>
      </c>
      <c r="F306" s="38">
        <f>C306*E306</f>
        <v>3</v>
      </c>
    </row>
    <row r="307" spans="1:6" x14ac:dyDescent="0.25">
      <c r="A307" s="22" t="s">
        <v>1024</v>
      </c>
      <c r="B307" s="22" t="s">
        <v>2181</v>
      </c>
      <c r="C307" s="22">
        <v>1</v>
      </c>
      <c r="D307" s="22" t="s">
        <v>30</v>
      </c>
      <c r="E307" s="22">
        <v>1</v>
      </c>
      <c r="F307" s="38">
        <f>C307*E307</f>
        <v>1</v>
      </c>
    </row>
    <row r="308" spans="1:6" x14ac:dyDescent="0.25">
      <c r="A308" s="22" t="s">
        <v>1038</v>
      </c>
      <c r="B308" s="22" t="s">
        <v>1039</v>
      </c>
      <c r="C308" s="22">
        <v>3</v>
      </c>
      <c r="D308" s="22" t="s">
        <v>30</v>
      </c>
      <c r="E308" s="22">
        <v>1</v>
      </c>
      <c r="F308" s="38">
        <f>C308*E308</f>
        <v>3</v>
      </c>
    </row>
    <row r="309" spans="1:6" x14ac:dyDescent="0.25">
      <c r="A309" s="22" t="s">
        <v>1040</v>
      </c>
      <c r="B309" s="22" t="s">
        <v>1041</v>
      </c>
      <c r="C309" s="22">
        <v>3</v>
      </c>
      <c r="D309" s="22" t="s">
        <v>30</v>
      </c>
      <c r="E309" s="22">
        <v>1</v>
      </c>
      <c r="F309" s="38">
        <f>C309*E309</f>
        <v>3</v>
      </c>
    </row>
    <row r="310" spans="1:6" x14ac:dyDescent="0.25">
      <c r="A310" s="22" t="s">
        <v>1042</v>
      </c>
      <c r="B310" s="22" t="s">
        <v>1043</v>
      </c>
      <c r="C310" s="22">
        <v>3</v>
      </c>
      <c r="D310" s="22" t="s">
        <v>30</v>
      </c>
      <c r="E310" s="22">
        <v>1</v>
      </c>
      <c r="F310" s="38">
        <f>C310*E310</f>
        <v>3</v>
      </c>
    </row>
    <row r="311" spans="1:6" x14ac:dyDescent="0.25">
      <c r="A311" s="22" t="s">
        <v>1044</v>
      </c>
      <c r="B311" s="22" t="s">
        <v>1045</v>
      </c>
      <c r="C311" s="22">
        <v>16</v>
      </c>
      <c r="D311" s="22" t="s">
        <v>30</v>
      </c>
      <c r="E311" s="22">
        <v>1</v>
      </c>
      <c r="F311" s="38">
        <f>C311*E311</f>
        <v>16</v>
      </c>
    </row>
    <row r="312" spans="1:6" x14ac:dyDescent="0.25">
      <c r="A312" s="22" t="s">
        <v>1046</v>
      </c>
      <c r="B312" s="22" t="s">
        <v>1047</v>
      </c>
      <c r="C312" s="22">
        <v>20</v>
      </c>
      <c r="D312" s="22" t="s">
        <v>30</v>
      </c>
      <c r="E312" s="22">
        <v>1</v>
      </c>
      <c r="F312" s="38">
        <f>C312*E312</f>
        <v>20</v>
      </c>
    </row>
    <row r="313" spans="1:6" x14ac:dyDescent="0.25">
      <c r="A313" s="22" t="s">
        <v>1048</v>
      </c>
      <c r="B313" s="22" t="s">
        <v>1049</v>
      </c>
      <c r="C313" s="22">
        <v>20</v>
      </c>
      <c r="D313" s="22" t="s">
        <v>30</v>
      </c>
      <c r="E313" s="22">
        <v>1</v>
      </c>
      <c r="F313" s="38">
        <f>C313*E313</f>
        <v>20</v>
      </c>
    </row>
    <row r="314" spans="1:6" ht="30" x14ac:dyDescent="0.25">
      <c r="A314" s="22" t="s">
        <v>1050</v>
      </c>
      <c r="B314" s="22" t="s">
        <v>1051</v>
      </c>
      <c r="C314" s="22">
        <v>31</v>
      </c>
      <c r="D314" s="22" t="s">
        <v>30</v>
      </c>
      <c r="E314" s="22">
        <v>1</v>
      </c>
      <c r="F314" s="38">
        <f>C314*E314</f>
        <v>31</v>
      </c>
    </row>
    <row r="315" spans="1:6" ht="30" x14ac:dyDescent="0.25">
      <c r="A315" s="22" t="s">
        <v>1052</v>
      </c>
      <c r="B315" s="22" t="s">
        <v>1053</v>
      </c>
      <c r="C315" s="22">
        <v>9</v>
      </c>
      <c r="D315" s="22" t="s">
        <v>30</v>
      </c>
      <c r="E315" s="22">
        <v>1</v>
      </c>
      <c r="F315" s="38">
        <f>C315*E315</f>
        <v>9</v>
      </c>
    </row>
    <row r="316" spans="1:6" ht="30" x14ac:dyDescent="0.25">
      <c r="A316" s="22" t="s">
        <v>1054</v>
      </c>
      <c r="B316" s="22" t="s">
        <v>1055</v>
      </c>
      <c r="C316" s="22">
        <v>15</v>
      </c>
      <c r="D316" s="22" t="s">
        <v>30</v>
      </c>
      <c r="E316" s="22">
        <v>1</v>
      </c>
      <c r="F316" s="38">
        <f>C316*E316</f>
        <v>15</v>
      </c>
    </row>
    <row r="317" spans="1:6" ht="30" x14ac:dyDescent="0.25">
      <c r="A317" s="22" t="s">
        <v>1056</v>
      </c>
      <c r="B317" s="22" t="s">
        <v>1057</v>
      </c>
      <c r="C317" s="22">
        <v>4</v>
      </c>
      <c r="D317" s="22" t="s">
        <v>30</v>
      </c>
      <c r="E317" s="22">
        <v>1</v>
      </c>
      <c r="F317" s="38">
        <f>C317*E317</f>
        <v>4</v>
      </c>
    </row>
    <row r="318" spans="1:6" ht="30" x14ac:dyDescent="0.25">
      <c r="A318" s="22" t="s">
        <v>1058</v>
      </c>
      <c r="B318" s="22" t="s">
        <v>1059</v>
      </c>
      <c r="C318" s="22">
        <v>2</v>
      </c>
      <c r="D318" s="22" t="s">
        <v>30</v>
      </c>
      <c r="E318" s="22">
        <v>1</v>
      </c>
      <c r="F318" s="38">
        <f>C318*E318</f>
        <v>2</v>
      </c>
    </row>
    <row r="319" spans="1:6" ht="30" x14ac:dyDescent="0.25">
      <c r="A319" s="22" t="s">
        <v>1060</v>
      </c>
      <c r="B319" s="22" t="s">
        <v>1061</v>
      </c>
      <c r="C319" s="22">
        <v>9</v>
      </c>
      <c r="D319" s="22" t="s">
        <v>30</v>
      </c>
      <c r="E319" s="22">
        <v>1</v>
      </c>
      <c r="F319" s="38">
        <f>C319*E319</f>
        <v>9</v>
      </c>
    </row>
    <row r="320" spans="1:6" ht="30" x14ac:dyDescent="0.25">
      <c r="A320" s="22" t="s">
        <v>1062</v>
      </c>
      <c r="B320" s="22" t="s">
        <v>1063</v>
      </c>
      <c r="C320" s="22">
        <v>6</v>
      </c>
      <c r="D320" s="22" t="s">
        <v>30</v>
      </c>
      <c r="E320" s="22">
        <v>1</v>
      </c>
      <c r="F320" s="38">
        <f>C320*E320</f>
        <v>6</v>
      </c>
    </row>
    <row r="321" spans="1:6" ht="30" x14ac:dyDescent="0.25">
      <c r="A321" s="22" t="s">
        <v>1064</v>
      </c>
      <c r="B321" s="22" t="s">
        <v>1065</v>
      </c>
      <c r="C321" s="22">
        <v>10</v>
      </c>
      <c r="D321" s="22" t="s">
        <v>30</v>
      </c>
      <c r="E321" s="22">
        <v>1</v>
      </c>
      <c r="F321" s="38">
        <f>C321*E321</f>
        <v>10</v>
      </c>
    </row>
    <row r="322" spans="1:6" ht="30" x14ac:dyDescent="0.25">
      <c r="A322" s="22" t="s">
        <v>1066</v>
      </c>
      <c r="B322" s="22" t="s">
        <v>1067</v>
      </c>
      <c r="C322" s="22">
        <v>30</v>
      </c>
      <c r="D322" s="22" t="s">
        <v>30</v>
      </c>
      <c r="E322" s="22">
        <v>1</v>
      </c>
      <c r="F322" s="38">
        <f>C322*E322</f>
        <v>30</v>
      </c>
    </row>
    <row r="323" spans="1:6" ht="30" x14ac:dyDescent="0.25">
      <c r="A323" s="22" t="s">
        <v>1068</v>
      </c>
      <c r="B323" s="22" t="s">
        <v>1069</v>
      </c>
      <c r="C323" s="22">
        <v>2</v>
      </c>
      <c r="D323" s="22" t="s">
        <v>30</v>
      </c>
      <c r="E323" s="22">
        <v>1</v>
      </c>
      <c r="F323" s="38">
        <f>C323*E323</f>
        <v>2</v>
      </c>
    </row>
    <row r="324" spans="1:6" ht="30" x14ac:dyDescent="0.25">
      <c r="A324" s="22" t="s">
        <v>1070</v>
      </c>
      <c r="B324" s="22" t="s">
        <v>1071</v>
      </c>
      <c r="C324" s="22">
        <v>2</v>
      </c>
      <c r="D324" s="22" t="s">
        <v>30</v>
      </c>
      <c r="E324" s="22">
        <v>1</v>
      </c>
      <c r="F324" s="38">
        <f>C324*E324</f>
        <v>2</v>
      </c>
    </row>
    <row r="325" spans="1:6" x14ac:dyDescent="0.25">
      <c r="A325" s="22" t="s">
        <v>1072</v>
      </c>
      <c r="B325" s="22" t="s">
        <v>1073</v>
      </c>
      <c r="C325" s="22">
        <v>25</v>
      </c>
      <c r="D325" s="22" t="s">
        <v>30</v>
      </c>
      <c r="E325" s="22">
        <v>1</v>
      </c>
      <c r="F325" s="38">
        <f>C325*E325</f>
        <v>25</v>
      </c>
    </row>
    <row r="326" spans="1:6" x14ac:dyDescent="0.25">
      <c r="A326" s="22" t="s">
        <v>1074</v>
      </c>
      <c r="B326" s="22" t="s">
        <v>1075</v>
      </c>
      <c r="C326" s="22">
        <v>4</v>
      </c>
      <c r="D326" s="22" t="s">
        <v>30</v>
      </c>
      <c r="E326" s="22">
        <v>1</v>
      </c>
      <c r="F326" s="38">
        <f>C326*E326</f>
        <v>4</v>
      </c>
    </row>
    <row r="327" spans="1:6" x14ac:dyDescent="0.25">
      <c r="A327" s="22" t="s">
        <v>1076</v>
      </c>
      <c r="B327" s="22" t="s">
        <v>1077</v>
      </c>
      <c r="C327" s="22">
        <v>10</v>
      </c>
      <c r="D327" s="22" t="s">
        <v>30</v>
      </c>
      <c r="E327" s="22">
        <v>1</v>
      </c>
      <c r="F327" s="38">
        <f>C327*E327</f>
        <v>10</v>
      </c>
    </row>
    <row r="328" spans="1:6" x14ac:dyDescent="0.25">
      <c r="A328" s="22" t="s">
        <v>1078</v>
      </c>
      <c r="B328" s="22" t="s">
        <v>1079</v>
      </c>
      <c r="C328" s="22">
        <v>10</v>
      </c>
      <c r="D328" s="22" t="s">
        <v>30</v>
      </c>
      <c r="E328" s="22">
        <v>1</v>
      </c>
      <c r="F328" s="38">
        <f>C328*E328</f>
        <v>10</v>
      </c>
    </row>
    <row r="329" spans="1:6" x14ac:dyDescent="0.25">
      <c r="A329" s="22" t="s">
        <v>1078</v>
      </c>
      <c r="B329" s="22" t="s">
        <v>2182</v>
      </c>
      <c r="C329" s="22">
        <v>1</v>
      </c>
      <c r="D329" s="22" t="s">
        <v>30</v>
      </c>
      <c r="E329" s="22">
        <v>1</v>
      </c>
      <c r="F329" s="38">
        <f>C329*E329</f>
        <v>1</v>
      </c>
    </row>
    <row r="330" spans="1:6" x14ac:dyDescent="0.25">
      <c r="A330" s="22" t="s">
        <v>1076</v>
      </c>
      <c r="B330" s="22" t="s">
        <v>2183</v>
      </c>
      <c r="C330" s="22">
        <v>1</v>
      </c>
      <c r="D330" s="22" t="s">
        <v>30</v>
      </c>
      <c r="E330" s="22">
        <v>1</v>
      </c>
      <c r="F330" s="38">
        <f>C330*E330</f>
        <v>1</v>
      </c>
    </row>
    <row r="331" spans="1:6" x14ac:dyDescent="0.25">
      <c r="A331" s="22"/>
      <c r="B331" s="22" t="s">
        <v>1890</v>
      </c>
      <c r="C331" s="22">
        <v>21</v>
      </c>
      <c r="D331" s="22" t="s">
        <v>30</v>
      </c>
      <c r="E331" s="22">
        <v>1</v>
      </c>
      <c r="F331" s="41">
        <f>C331*E331</f>
        <v>21</v>
      </c>
    </row>
    <row r="332" spans="1:6" x14ac:dyDescent="0.25">
      <c r="A332" s="22"/>
      <c r="B332" s="22" t="s">
        <v>2184</v>
      </c>
      <c r="C332" s="22">
        <v>166</v>
      </c>
      <c r="D332" s="22" t="s">
        <v>30</v>
      </c>
      <c r="E332" s="22">
        <v>1</v>
      </c>
      <c r="F332" s="41">
        <f>C332*E332</f>
        <v>166</v>
      </c>
    </row>
    <row r="333" spans="1:6" x14ac:dyDescent="0.25">
      <c r="A333" s="22" t="s">
        <v>2185</v>
      </c>
      <c r="B333" s="22" t="s">
        <v>2186</v>
      </c>
      <c r="C333" s="22">
        <v>1</v>
      </c>
      <c r="D333" s="22" t="s">
        <v>30</v>
      </c>
      <c r="E333" s="22">
        <v>383.5</v>
      </c>
      <c r="F333" s="38">
        <f>C333*E333</f>
        <v>383.5</v>
      </c>
    </row>
    <row r="334" spans="1:6" x14ac:dyDescent="0.25">
      <c r="A334" s="22" t="s">
        <v>1084</v>
      </c>
      <c r="B334" s="22" t="s">
        <v>1085</v>
      </c>
      <c r="C334" s="22">
        <v>48</v>
      </c>
      <c r="D334" s="22" t="s">
        <v>30</v>
      </c>
      <c r="E334" s="22">
        <v>283.2</v>
      </c>
      <c r="F334" s="38">
        <f>C334*E334</f>
        <v>13593.599999999999</v>
      </c>
    </row>
    <row r="335" spans="1:6" x14ac:dyDescent="0.25">
      <c r="A335" s="22" t="s">
        <v>2187</v>
      </c>
      <c r="B335" s="22" t="s">
        <v>2188</v>
      </c>
      <c r="C335" s="22">
        <v>3</v>
      </c>
      <c r="D335" s="22" t="s">
        <v>30</v>
      </c>
      <c r="E335" s="22">
        <v>190</v>
      </c>
      <c r="F335" s="38">
        <f>C335*E335</f>
        <v>570</v>
      </c>
    </row>
    <row r="336" spans="1:6" x14ac:dyDescent="0.25">
      <c r="A336" s="22" t="s">
        <v>2189</v>
      </c>
      <c r="B336" s="22" t="s">
        <v>2190</v>
      </c>
      <c r="C336" s="22">
        <v>6</v>
      </c>
      <c r="D336" s="22" t="s">
        <v>30</v>
      </c>
      <c r="E336" s="22">
        <v>190</v>
      </c>
      <c r="F336" s="38">
        <f>C336*E336</f>
        <v>1140</v>
      </c>
    </row>
    <row r="337" spans="1:6" ht="30" x14ac:dyDescent="0.25">
      <c r="A337" s="22" t="s">
        <v>1086</v>
      </c>
      <c r="B337" s="22" t="s">
        <v>1087</v>
      </c>
      <c r="C337" s="22">
        <v>48</v>
      </c>
      <c r="D337" s="22" t="s">
        <v>30</v>
      </c>
      <c r="E337" s="22">
        <v>1</v>
      </c>
      <c r="F337" s="38">
        <f>C337*E337</f>
        <v>48</v>
      </c>
    </row>
    <row r="338" spans="1:6" ht="30" x14ac:dyDescent="0.25">
      <c r="A338" s="22" t="s">
        <v>1088</v>
      </c>
      <c r="B338" s="22" t="s">
        <v>1089</v>
      </c>
      <c r="C338" s="22">
        <v>65</v>
      </c>
      <c r="D338" s="22" t="s">
        <v>30</v>
      </c>
      <c r="E338" s="22">
        <v>1</v>
      </c>
      <c r="F338" s="38">
        <f>C338*E338</f>
        <v>65</v>
      </c>
    </row>
    <row r="339" spans="1:6" ht="30" x14ac:dyDescent="0.25">
      <c r="A339" s="22" t="s">
        <v>1090</v>
      </c>
      <c r="B339" s="22" t="s">
        <v>1091</v>
      </c>
      <c r="C339" s="22">
        <v>79</v>
      </c>
      <c r="D339" s="22" t="s">
        <v>30</v>
      </c>
      <c r="E339" s="22">
        <v>1</v>
      </c>
      <c r="F339" s="38">
        <f>C339*E339</f>
        <v>79</v>
      </c>
    </row>
    <row r="340" spans="1:6" x14ac:dyDescent="0.25">
      <c r="A340" s="22" t="s">
        <v>2191</v>
      </c>
      <c r="B340" s="22" t="s">
        <v>2192</v>
      </c>
      <c r="C340" s="22">
        <v>950</v>
      </c>
      <c r="D340" s="22" t="s">
        <v>30</v>
      </c>
      <c r="E340" s="22">
        <v>749.99620000000004</v>
      </c>
      <c r="F340" s="38">
        <f>C340*E340</f>
        <v>712496.39</v>
      </c>
    </row>
    <row r="341" spans="1:6" x14ac:dyDescent="0.25">
      <c r="A341" s="22" t="s">
        <v>1094</v>
      </c>
      <c r="B341" s="22" t="s">
        <v>1095</v>
      </c>
      <c r="C341" s="22">
        <v>26</v>
      </c>
      <c r="D341" s="22" t="s">
        <v>30</v>
      </c>
      <c r="E341" s="22">
        <v>190</v>
      </c>
      <c r="F341" s="38">
        <f>C341*E341</f>
        <v>4940</v>
      </c>
    </row>
    <row r="342" spans="1:6" x14ac:dyDescent="0.25">
      <c r="A342" s="22" t="s">
        <v>1098</v>
      </c>
      <c r="B342" s="22" t="s">
        <v>1099</v>
      </c>
      <c r="C342" s="22">
        <v>1</v>
      </c>
      <c r="D342" s="22" t="s">
        <v>30</v>
      </c>
      <c r="E342" s="22">
        <v>190</v>
      </c>
      <c r="F342" s="38">
        <f>C342*E342</f>
        <v>190</v>
      </c>
    </row>
    <row r="343" spans="1:6" x14ac:dyDescent="0.25">
      <c r="A343" s="22" t="s">
        <v>1100</v>
      </c>
      <c r="B343" s="22" t="s">
        <v>1101</v>
      </c>
      <c r="C343" s="22">
        <v>76</v>
      </c>
      <c r="D343" s="22" t="s">
        <v>30</v>
      </c>
      <c r="E343" s="22">
        <v>190</v>
      </c>
      <c r="F343" s="38">
        <f>C343*E343</f>
        <v>14440</v>
      </c>
    </row>
    <row r="344" spans="1:6" x14ac:dyDescent="0.25">
      <c r="A344" s="22" t="s">
        <v>1104</v>
      </c>
      <c r="B344" s="22" t="s">
        <v>1105</v>
      </c>
      <c r="C344" s="22">
        <v>28</v>
      </c>
      <c r="D344" s="22" t="s">
        <v>30</v>
      </c>
      <c r="E344" s="22">
        <v>190</v>
      </c>
      <c r="F344" s="38">
        <f>C344*E344</f>
        <v>5320</v>
      </c>
    </row>
    <row r="345" spans="1:6" x14ac:dyDescent="0.25">
      <c r="A345" s="22" t="s">
        <v>1106</v>
      </c>
      <c r="B345" s="22" t="s">
        <v>1107</v>
      </c>
      <c r="C345" s="22">
        <v>36</v>
      </c>
      <c r="D345" s="22" t="s">
        <v>30</v>
      </c>
      <c r="E345" s="22">
        <v>190</v>
      </c>
      <c r="F345" s="38">
        <f>C345*E345</f>
        <v>6840</v>
      </c>
    </row>
    <row r="346" spans="1:6" x14ac:dyDescent="0.25">
      <c r="A346" s="22" t="s">
        <v>1108</v>
      </c>
      <c r="B346" s="22" t="s">
        <v>1109</v>
      </c>
      <c r="C346" s="22">
        <v>2</v>
      </c>
      <c r="D346" s="22" t="s">
        <v>30</v>
      </c>
      <c r="E346" s="22">
        <v>190</v>
      </c>
      <c r="F346" s="38">
        <f>C346*E346</f>
        <v>380</v>
      </c>
    </row>
    <row r="347" spans="1:6" x14ac:dyDescent="0.25">
      <c r="A347" s="22" t="s">
        <v>1110</v>
      </c>
      <c r="B347" s="22" t="s">
        <v>1111</v>
      </c>
      <c r="C347" s="22">
        <v>10</v>
      </c>
      <c r="D347" s="22" t="s">
        <v>30</v>
      </c>
      <c r="E347" s="22">
        <v>190</v>
      </c>
      <c r="F347" s="38">
        <f>C347*E347</f>
        <v>1900</v>
      </c>
    </row>
    <row r="348" spans="1:6" ht="30" x14ac:dyDescent="0.25">
      <c r="A348" s="22" t="s">
        <v>1112</v>
      </c>
      <c r="B348" s="22" t="s">
        <v>1113</v>
      </c>
      <c r="C348" s="22">
        <v>64</v>
      </c>
      <c r="D348" s="22" t="s">
        <v>30</v>
      </c>
      <c r="E348" s="22">
        <v>1</v>
      </c>
      <c r="F348" s="38">
        <f>C348*E348</f>
        <v>64</v>
      </c>
    </row>
    <row r="349" spans="1:6" x14ac:dyDescent="0.25">
      <c r="A349" s="22" t="s">
        <v>1894</v>
      </c>
      <c r="B349" s="22" t="s">
        <v>1895</v>
      </c>
      <c r="C349" s="22">
        <v>83</v>
      </c>
      <c r="D349" s="22" t="s">
        <v>30</v>
      </c>
      <c r="E349" s="22">
        <v>590</v>
      </c>
      <c r="F349" s="38">
        <f>C349*E349</f>
        <v>48970</v>
      </c>
    </row>
    <row r="350" spans="1:6" x14ac:dyDescent="0.25">
      <c r="A350" s="22"/>
      <c r="B350" s="22" t="s">
        <v>2193</v>
      </c>
      <c r="C350" s="22">
        <v>59</v>
      </c>
      <c r="D350" s="22" t="s">
        <v>30</v>
      </c>
      <c r="E350" s="22">
        <v>1</v>
      </c>
      <c r="F350" s="41">
        <f>C350*E350</f>
        <v>59</v>
      </c>
    </row>
    <row r="351" spans="1:6" x14ac:dyDescent="0.25">
      <c r="A351" s="22"/>
      <c r="B351" s="22" t="s">
        <v>2194</v>
      </c>
      <c r="C351" s="22">
        <v>25</v>
      </c>
      <c r="D351" s="22" t="s">
        <v>30</v>
      </c>
      <c r="E351" s="22">
        <v>1</v>
      </c>
      <c r="F351" s="41">
        <f>C351*E351</f>
        <v>25</v>
      </c>
    </row>
    <row r="352" spans="1:6" x14ac:dyDescent="0.25">
      <c r="A352" s="22"/>
      <c r="B352" s="22" t="s">
        <v>2195</v>
      </c>
      <c r="C352" s="22">
        <v>116</v>
      </c>
      <c r="D352" s="22" t="s">
        <v>30</v>
      </c>
      <c r="E352" s="22">
        <v>1</v>
      </c>
      <c r="F352" s="41">
        <f>C352*E352</f>
        <v>116</v>
      </c>
    </row>
    <row r="353" spans="1:6" x14ac:dyDescent="0.25">
      <c r="A353" s="22" t="s">
        <v>1115</v>
      </c>
      <c r="B353" s="22" t="s">
        <v>1116</v>
      </c>
      <c r="C353" s="22">
        <v>666</v>
      </c>
      <c r="D353" s="22" t="s">
        <v>30</v>
      </c>
      <c r="E353" s="22">
        <v>1</v>
      </c>
      <c r="F353" s="38">
        <f>C353*E353</f>
        <v>666</v>
      </c>
    </row>
    <row r="354" spans="1:6" x14ac:dyDescent="0.25">
      <c r="A354" s="22" t="s">
        <v>1117</v>
      </c>
      <c r="B354" s="22" t="s">
        <v>1118</v>
      </c>
      <c r="C354" s="22">
        <v>362</v>
      </c>
      <c r="D354" s="22" t="s">
        <v>30</v>
      </c>
      <c r="E354" s="22">
        <v>1</v>
      </c>
      <c r="F354" s="38">
        <f>C354*E354</f>
        <v>362</v>
      </c>
    </row>
    <row r="355" spans="1:6" x14ac:dyDescent="0.25">
      <c r="F355" s="42">
        <f>SUM(F223:F354)</f>
        <v>1512652.1040000001</v>
      </c>
    </row>
    <row r="359" spans="1:6" x14ac:dyDescent="0.25">
      <c r="A359" t="s">
        <v>2323</v>
      </c>
      <c r="B359" t="s">
        <v>2324</v>
      </c>
    </row>
  </sheetData>
  <mergeCells count="13">
    <mergeCell ref="A221:F221"/>
    <mergeCell ref="A144:F144"/>
    <mergeCell ref="A146:F146"/>
    <mergeCell ref="A217:F217"/>
    <mergeCell ref="A218:F218"/>
    <mergeCell ref="A219:F219"/>
    <mergeCell ref="A220:F220"/>
    <mergeCell ref="A2:F2"/>
    <mergeCell ref="A3:F3"/>
    <mergeCell ref="A4:F4"/>
    <mergeCell ref="A6:F6"/>
    <mergeCell ref="A142:F142"/>
    <mergeCell ref="A143:F143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4"/>
  <sheetViews>
    <sheetView view="pageLayout" topLeftCell="A352" zoomScaleNormal="100" workbookViewId="0">
      <selection activeCell="A359" sqref="A359:F359"/>
    </sheetView>
  </sheetViews>
  <sheetFormatPr baseColWidth="10" defaultRowHeight="15" x14ac:dyDescent="0.25"/>
  <cols>
    <col min="1" max="1" width="14.28515625" style="2" customWidth="1"/>
    <col min="2" max="2" width="23.5703125" style="2" customWidth="1"/>
    <col min="3" max="3" width="10.42578125" style="2" customWidth="1"/>
    <col min="4" max="4" width="9.85546875" style="2" customWidth="1"/>
    <col min="5" max="5" width="11.42578125" style="2"/>
    <col min="6" max="6" width="17.140625" style="2" bestFit="1" customWidth="1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B5" s="18"/>
    </row>
    <row r="6" spans="1:6" ht="15.75" x14ac:dyDescent="0.25">
      <c r="A6" s="19" t="s">
        <v>1121</v>
      </c>
      <c r="B6" s="19"/>
      <c r="C6" s="19"/>
      <c r="D6" s="19"/>
      <c r="E6" s="19"/>
      <c r="F6" s="19"/>
    </row>
    <row r="7" spans="1:6" ht="30" x14ac:dyDescent="0.25">
      <c r="A7" s="20" t="s">
        <v>23</v>
      </c>
      <c r="B7" s="20" t="s">
        <v>24</v>
      </c>
      <c r="C7" s="21" t="s">
        <v>127</v>
      </c>
      <c r="D7" s="20" t="s">
        <v>26</v>
      </c>
      <c r="E7" s="20" t="s">
        <v>27</v>
      </c>
      <c r="F7" s="20" t="s">
        <v>8</v>
      </c>
    </row>
    <row r="8" spans="1:6" ht="30" x14ac:dyDescent="0.25">
      <c r="A8" s="22" t="s">
        <v>1122</v>
      </c>
      <c r="B8" s="22" t="s">
        <v>1123</v>
      </c>
      <c r="C8" s="22">
        <v>2</v>
      </c>
      <c r="D8" s="22" t="s">
        <v>30</v>
      </c>
      <c r="E8" s="22">
        <v>18.7974</v>
      </c>
      <c r="F8" s="22">
        <f>C8*E8</f>
        <v>37.594799999999999</v>
      </c>
    </row>
    <row r="9" spans="1:6" x14ac:dyDescent="0.25">
      <c r="A9" s="22" t="s">
        <v>1124</v>
      </c>
      <c r="B9" s="22" t="s">
        <v>1125</v>
      </c>
      <c r="C9" s="22">
        <v>3</v>
      </c>
      <c r="D9" s="22" t="s">
        <v>30</v>
      </c>
      <c r="E9" s="22">
        <v>17.7</v>
      </c>
      <c r="F9" s="22">
        <f t="shared" ref="F9:F72" si="0">C9*E9</f>
        <v>53.099999999999994</v>
      </c>
    </row>
    <row r="10" spans="1:6" x14ac:dyDescent="0.25">
      <c r="A10" s="22" t="s">
        <v>1126</v>
      </c>
      <c r="B10" s="22" t="s">
        <v>1127</v>
      </c>
      <c r="C10" s="22">
        <v>2</v>
      </c>
      <c r="D10" s="22" t="s">
        <v>130</v>
      </c>
      <c r="E10" s="22">
        <v>586.46</v>
      </c>
      <c r="F10" s="22">
        <f t="shared" si="0"/>
        <v>1172.92</v>
      </c>
    </row>
    <row r="11" spans="1:6" ht="30" x14ac:dyDescent="0.25">
      <c r="A11" s="22" t="s">
        <v>1128</v>
      </c>
      <c r="B11" s="22" t="s">
        <v>1129</v>
      </c>
      <c r="C11" s="22">
        <v>100</v>
      </c>
      <c r="D11" s="22" t="s">
        <v>1130</v>
      </c>
      <c r="E11" s="22">
        <v>110.44799999999999</v>
      </c>
      <c r="F11" s="22">
        <f t="shared" si="0"/>
        <v>11044.8</v>
      </c>
    </row>
    <row r="12" spans="1:6" x14ac:dyDescent="0.25">
      <c r="A12" s="22" t="s">
        <v>1131</v>
      </c>
      <c r="B12" s="22" t="s">
        <v>1132</v>
      </c>
      <c r="C12" s="22">
        <v>1440</v>
      </c>
      <c r="D12" s="22" t="s">
        <v>1130</v>
      </c>
      <c r="E12" s="22">
        <v>38.94</v>
      </c>
      <c r="F12" s="22">
        <f t="shared" si="0"/>
        <v>56073.599999999999</v>
      </c>
    </row>
    <row r="13" spans="1:6" ht="30" x14ac:dyDescent="0.25">
      <c r="A13" s="22" t="s">
        <v>1133</v>
      </c>
      <c r="B13" s="22" t="s">
        <v>1134</v>
      </c>
      <c r="C13" s="22">
        <v>100</v>
      </c>
      <c r="D13" s="22" t="s">
        <v>1130</v>
      </c>
      <c r="E13" s="22">
        <v>18.408000000000001</v>
      </c>
      <c r="F13" s="22">
        <f t="shared" si="0"/>
        <v>1840.8000000000002</v>
      </c>
    </row>
    <row r="14" spans="1:6" ht="30" x14ac:dyDescent="0.25">
      <c r="A14" s="22" t="s">
        <v>1135</v>
      </c>
      <c r="B14" s="22" t="s">
        <v>1136</v>
      </c>
      <c r="C14" s="22">
        <v>499</v>
      </c>
      <c r="D14" s="22" t="s">
        <v>1130</v>
      </c>
      <c r="E14" s="22">
        <v>14.75</v>
      </c>
      <c r="F14" s="22">
        <f t="shared" si="0"/>
        <v>7360.25</v>
      </c>
    </row>
    <row r="15" spans="1:6" x14ac:dyDescent="0.25">
      <c r="A15" s="22" t="s">
        <v>1137</v>
      </c>
      <c r="B15" s="22" t="s">
        <v>1138</v>
      </c>
      <c r="C15" s="22">
        <v>600</v>
      </c>
      <c r="D15" s="22" t="s">
        <v>1130</v>
      </c>
      <c r="E15" s="22">
        <v>13.629</v>
      </c>
      <c r="F15" s="22">
        <f t="shared" si="0"/>
        <v>8177.4</v>
      </c>
    </row>
    <row r="16" spans="1:6" ht="30" x14ac:dyDescent="0.25">
      <c r="A16" s="22" t="s">
        <v>1139</v>
      </c>
      <c r="B16" s="22" t="s">
        <v>1140</v>
      </c>
      <c r="C16" s="22">
        <v>500</v>
      </c>
      <c r="D16" s="22" t="s">
        <v>1130</v>
      </c>
      <c r="E16" s="22">
        <v>76.7</v>
      </c>
      <c r="F16" s="22">
        <f t="shared" si="0"/>
        <v>38350</v>
      </c>
    </row>
    <row r="17" spans="1:6" ht="30" x14ac:dyDescent="0.25">
      <c r="A17" s="22" t="s">
        <v>1141</v>
      </c>
      <c r="B17" s="22" t="s">
        <v>1142</v>
      </c>
      <c r="C17" s="22">
        <v>53</v>
      </c>
      <c r="D17" s="22" t="s">
        <v>30</v>
      </c>
      <c r="E17" s="22">
        <v>270</v>
      </c>
      <c r="F17" s="22">
        <f t="shared" si="0"/>
        <v>14310</v>
      </c>
    </row>
    <row r="18" spans="1:6" ht="30" x14ac:dyDescent="0.25">
      <c r="A18" s="22" t="s">
        <v>1143</v>
      </c>
      <c r="B18" s="22" t="s">
        <v>1144</v>
      </c>
      <c r="C18" s="22">
        <v>1</v>
      </c>
      <c r="D18" s="22" t="s">
        <v>30</v>
      </c>
      <c r="E18" s="22">
        <v>772.9</v>
      </c>
      <c r="F18" s="22">
        <f t="shared" si="0"/>
        <v>772.9</v>
      </c>
    </row>
    <row r="19" spans="1:6" x14ac:dyDescent="0.25">
      <c r="A19" s="22" t="s">
        <v>1145</v>
      </c>
      <c r="B19" s="22" t="s">
        <v>1146</v>
      </c>
      <c r="C19" s="22">
        <v>2</v>
      </c>
      <c r="D19" s="22" t="s">
        <v>30</v>
      </c>
      <c r="E19" s="22">
        <v>138.59100000000001</v>
      </c>
      <c r="F19" s="22">
        <f t="shared" si="0"/>
        <v>277.18200000000002</v>
      </c>
    </row>
    <row r="20" spans="1:6" ht="30" x14ac:dyDescent="0.25">
      <c r="A20" s="22" t="s">
        <v>1147</v>
      </c>
      <c r="B20" s="22" t="s">
        <v>1148</v>
      </c>
      <c r="C20" s="22">
        <v>12</v>
      </c>
      <c r="D20" s="22" t="s">
        <v>30</v>
      </c>
      <c r="E20" s="22">
        <v>2142.585</v>
      </c>
      <c r="F20" s="22">
        <f t="shared" si="0"/>
        <v>25711.02</v>
      </c>
    </row>
    <row r="21" spans="1:6" ht="30" x14ac:dyDescent="0.25">
      <c r="A21" s="22" t="s">
        <v>1149</v>
      </c>
      <c r="B21" s="22" t="s">
        <v>1150</v>
      </c>
      <c r="C21" s="22">
        <v>1</v>
      </c>
      <c r="D21" s="22" t="s">
        <v>30</v>
      </c>
      <c r="E21" s="22">
        <v>8237.2024000000001</v>
      </c>
      <c r="F21" s="22">
        <f t="shared" si="0"/>
        <v>8237.2024000000001</v>
      </c>
    </row>
    <row r="22" spans="1:6" x14ac:dyDescent="0.25">
      <c r="A22" s="22" t="s">
        <v>1151</v>
      </c>
      <c r="B22" s="22" t="s">
        <v>1152</v>
      </c>
      <c r="C22" s="22">
        <v>33</v>
      </c>
      <c r="D22" s="22" t="s">
        <v>30</v>
      </c>
      <c r="E22" s="22">
        <v>647.82000000000005</v>
      </c>
      <c r="F22" s="22">
        <f t="shared" si="0"/>
        <v>21378.06</v>
      </c>
    </row>
    <row r="23" spans="1:6" ht="30" x14ac:dyDescent="0.25">
      <c r="A23" s="22" t="s">
        <v>1153</v>
      </c>
      <c r="B23" s="22" t="s">
        <v>1154</v>
      </c>
      <c r="C23" s="22">
        <v>2</v>
      </c>
      <c r="D23" s="22" t="s">
        <v>30</v>
      </c>
      <c r="E23" s="22">
        <v>902.7</v>
      </c>
      <c r="F23" s="22">
        <f t="shared" si="0"/>
        <v>1805.4</v>
      </c>
    </row>
    <row r="24" spans="1:6" x14ac:dyDescent="0.25">
      <c r="A24" s="22" t="s">
        <v>1155</v>
      </c>
      <c r="B24" s="22" t="s">
        <v>1156</v>
      </c>
      <c r="C24" s="22">
        <v>19</v>
      </c>
      <c r="D24" s="22" t="s">
        <v>30</v>
      </c>
      <c r="E24" s="22">
        <v>10620</v>
      </c>
      <c r="F24" s="22">
        <f t="shared" si="0"/>
        <v>201780</v>
      </c>
    </row>
    <row r="25" spans="1:6" ht="30" x14ac:dyDescent="0.25">
      <c r="A25" s="22" t="s">
        <v>1157</v>
      </c>
      <c r="B25" s="22" t="s">
        <v>1158</v>
      </c>
      <c r="C25" s="22">
        <v>1</v>
      </c>
      <c r="D25" s="22" t="s">
        <v>30</v>
      </c>
      <c r="E25" s="22">
        <v>17169</v>
      </c>
      <c r="F25" s="22">
        <f t="shared" si="0"/>
        <v>17169</v>
      </c>
    </row>
    <row r="26" spans="1:6" ht="30" x14ac:dyDescent="0.25">
      <c r="A26" s="22" t="s">
        <v>1159</v>
      </c>
      <c r="B26" s="22" t="s">
        <v>1160</v>
      </c>
      <c r="C26" s="22">
        <v>3</v>
      </c>
      <c r="D26" s="22" t="s">
        <v>30</v>
      </c>
      <c r="E26" s="22">
        <v>115.64</v>
      </c>
      <c r="F26" s="22">
        <f t="shared" si="0"/>
        <v>346.92</v>
      </c>
    </row>
    <row r="27" spans="1:6" x14ac:dyDescent="0.25">
      <c r="A27" s="22" t="s">
        <v>1161</v>
      </c>
      <c r="B27" s="22" t="s">
        <v>1162</v>
      </c>
      <c r="C27" s="22">
        <v>1</v>
      </c>
      <c r="D27" s="22" t="s">
        <v>30</v>
      </c>
      <c r="E27" s="22">
        <v>16402</v>
      </c>
      <c r="F27" s="22">
        <f t="shared" si="0"/>
        <v>16402</v>
      </c>
    </row>
    <row r="28" spans="1:6" x14ac:dyDescent="0.25">
      <c r="A28" s="22" t="s">
        <v>1163</v>
      </c>
      <c r="B28" s="22" t="s">
        <v>1164</v>
      </c>
      <c r="C28" s="22">
        <v>111</v>
      </c>
      <c r="D28" s="22" t="s">
        <v>30</v>
      </c>
      <c r="E28" s="22">
        <v>195</v>
      </c>
      <c r="F28" s="22">
        <f t="shared" si="0"/>
        <v>21645</v>
      </c>
    </row>
    <row r="29" spans="1:6" x14ac:dyDescent="0.25">
      <c r="A29" s="22" t="s">
        <v>1165</v>
      </c>
      <c r="B29" s="22" t="s">
        <v>1166</v>
      </c>
      <c r="C29" s="22">
        <v>185</v>
      </c>
      <c r="D29" s="22" t="s">
        <v>30</v>
      </c>
      <c r="E29" s="22">
        <v>206</v>
      </c>
      <c r="F29" s="22">
        <f t="shared" si="0"/>
        <v>38110</v>
      </c>
    </row>
    <row r="30" spans="1:6" x14ac:dyDescent="0.25">
      <c r="A30" s="22" t="s">
        <v>1167</v>
      </c>
      <c r="B30" s="22" t="s">
        <v>1168</v>
      </c>
      <c r="C30" s="22">
        <v>202</v>
      </c>
      <c r="D30" s="22" t="s">
        <v>30</v>
      </c>
      <c r="E30" s="22">
        <v>30</v>
      </c>
      <c r="F30" s="22">
        <f t="shared" si="0"/>
        <v>6060</v>
      </c>
    </row>
    <row r="31" spans="1:6" x14ac:dyDescent="0.25">
      <c r="A31" s="22" t="s">
        <v>1169</v>
      </c>
      <c r="B31" s="22" t="s">
        <v>1170</v>
      </c>
      <c r="C31" s="22">
        <v>9</v>
      </c>
      <c r="D31" s="22" t="s">
        <v>30</v>
      </c>
      <c r="E31" s="22">
        <v>265.5</v>
      </c>
      <c r="F31" s="22">
        <f t="shared" si="0"/>
        <v>2389.5</v>
      </c>
    </row>
    <row r="32" spans="1:6" ht="30" x14ac:dyDescent="0.25">
      <c r="A32" s="22" t="s">
        <v>1171</v>
      </c>
      <c r="B32" s="22" t="s">
        <v>1172</v>
      </c>
      <c r="C32" s="22">
        <v>2</v>
      </c>
      <c r="D32" s="22" t="s">
        <v>30</v>
      </c>
      <c r="E32" s="22">
        <v>306.8</v>
      </c>
      <c r="F32" s="22">
        <f t="shared" si="0"/>
        <v>613.6</v>
      </c>
    </row>
    <row r="33" spans="1:6" ht="30" x14ac:dyDescent="0.25">
      <c r="A33" s="22" t="s">
        <v>1173</v>
      </c>
      <c r="B33" s="22" t="s">
        <v>1174</v>
      </c>
      <c r="C33" s="22">
        <v>13</v>
      </c>
      <c r="D33" s="22" t="s">
        <v>30</v>
      </c>
      <c r="E33" s="22">
        <v>300.89999999999998</v>
      </c>
      <c r="F33" s="22">
        <f t="shared" si="0"/>
        <v>3911.7</v>
      </c>
    </row>
    <row r="34" spans="1:6" ht="30" x14ac:dyDescent="0.25">
      <c r="A34" s="22" t="s">
        <v>1175</v>
      </c>
      <c r="B34" s="22" t="s">
        <v>1176</v>
      </c>
      <c r="C34" s="22">
        <v>23</v>
      </c>
      <c r="D34" s="22" t="s">
        <v>30</v>
      </c>
      <c r="E34" s="22">
        <v>2106.3000000000002</v>
      </c>
      <c r="F34" s="22">
        <f t="shared" si="0"/>
        <v>48444.9</v>
      </c>
    </row>
    <row r="35" spans="1:6" x14ac:dyDescent="0.25">
      <c r="A35" s="22" t="s">
        <v>1177</v>
      </c>
      <c r="B35" s="22" t="s">
        <v>1178</v>
      </c>
      <c r="C35" s="22">
        <v>1</v>
      </c>
      <c r="D35" s="22" t="s">
        <v>30</v>
      </c>
      <c r="E35" s="22">
        <v>350</v>
      </c>
      <c r="F35" s="22">
        <f t="shared" si="0"/>
        <v>350</v>
      </c>
    </row>
    <row r="36" spans="1:6" x14ac:dyDescent="0.25">
      <c r="A36" s="22" t="s">
        <v>1179</v>
      </c>
      <c r="B36" s="22" t="s">
        <v>1180</v>
      </c>
      <c r="C36" s="22">
        <v>11</v>
      </c>
      <c r="D36" s="22" t="s">
        <v>30</v>
      </c>
      <c r="E36" s="22">
        <v>320</v>
      </c>
      <c r="F36" s="22">
        <f t="shared" si="0"/>
        <v>3520</v>
      </c>
    </row>
    <row r="37" spans="1:6" x14ac:dyDescent="0.25">
      <c r="A37" s="22" t="s">
        <v>1181</v>
      </c>
      <c r="B37" s="22" t="s">
        <v>1182</v>
      </c>
      <c r="C37" s="22">
        <v>3</v>
      </c>
      <c r="D37" s="22" t="s">
        <v>30</v>
      </c>
      <c r="E37" s="22">
        <v>595</v>
      </c>
      <c r="F37" s="22">
        <f t="shared" si="0"/>
        <v>1785</v>
      </c>
    </row>
    <row r="38" spans="1:6" x14ac:dyDescent="0.25">
      <c r="A38" s="22" t="s">
        <v>1183</v>
      </c>
      <c r="B38" s="22" t="s">
        <v>1184</v>
      </c>
      <c r="C38" s="22">
        <v>1</v>
      </c>
      <c r="D38" s="22" t="s">
        <v>30</v>
      </c>
      <c r="E38" s="22">
        <v>810</v>
      </c>
      <c r="F38" s="22">
        <f t="shared" si="0"/>
        <v>810</v>
      </c>
    </row>
    <row r="39" spans="1:6" x14ac:dyDescent="0.25">
      <c r="A39" s="22" t="s">
        <v>1185</v>
      </c>
      <c r="B39" s="22" t="s">
        <v>1186</v>
      </c>
      <c r="C39" s="22">
        <v>2</v>
      </c>
      <c r="D39" s="22" t="s">
        <v>30</v>
      </c>
      <c r="E39" s="22">
        <v>448.4</v>
      </c>
      <c r="F39" s="22">
        <f t="shared" si="0"/>
        <v>896.8</v>
      </c>
    </row>
    <row r="40" spans="1:6" x14ac:dyDescent="0.25">
      <c r="A40" s="22" t="s">
        <v>1187</v>
      </c>
      <c r="B40" s="22" t="s">
        <v>1188</v>
      </c>
      <c r="C40" s="22">
        <v>5</v>
      </c>
      <c r="D40" s="22" t="s">
        <v>30</v>
      </c>
      <c r="E40" s="22">
        <v>448.4</v>
      </c>
      <c r="F40" s="22">
        <f t="shared" si="0"/>
        <v>2242</v>
      </c>
    </row>
    <row r="41" spans="1:6" ht="30" x14ac:dyDescent="0.25">
      <c r="A41" s="22" t="s">
        <v>1189</v>
      </c>
      <c r="B41" s="22" t="s">
        <v>1190</v>
      </c>
      <c r="C41" s="22">
        <v>5</v>
      </c>
      <c r="D41" s="22" t="s">
        <v>30</v>
      </c>
      <c r="E41" s="22">
        <v>810</v>
      </c>
      <c r="F41" s="22">
        <f t="shared" si="0"/>
        <v>4050</v>
      </c>
    </row>
    <row r="42" spans="1:6" ht="30" x14ac:dyDescent="0.25">
      <c r="A42" s="22" t="s">
        <v>1191</v>
      </c>
      <c r="B42" s="22" t="s">
        <v>1192</v>
      </c>
      <c r="C42" s="22">
        <v>8</v>
      </c>
      <c r="D42" s="22" t="s">
        <v>30</v>
      </c>
      <c r="E42" s="22">
        <v>930</v>
      </c>
      <c r="F42" s="22">
        <f t="shared" si="0"/>
        <v>7440</v>
      </c>
    </row>
    <row r="43" spans="1:6" ht="30" x14ac:dyDescent="0.25">
      <c r="A43" s="22" t="s">
        <v>1193</v>
      </c>
      <c r="B43" s="22" t="s">
        <v>1194</v>
      </c>
      <c r="C43" s="22">
        <v>2</v>
      </c>
      <c r="D43" s="22" t="s">
        <v>30</v>
      </c>
      <c r="E43" s="22">
        <v>265.38200000000001</v>
      </c>
      <c r="F43" s="22">
        <f t="shared" si="0"/>
        <v>530.76400000000001</v>
      </c>
    </row>
    <row r="44" spans="1:6" x14ac:dyDescent="0.25">
      <c r="A44" s="22" t="s">
        <v>1195</v>
      </c>
      <c r="B44" s="22" t="s">
        <v>1196</v>
      </c>
      <c r="C44" s="22">
        <v>25</v>
      </c>
      <c r="D44" s="22" t="s">
        <v>30</v>
      </c>
      <c r="E44" s="22">
        <v>100.3</v>
      </c>
      <c r="F44" s="22">
        <f t="shared" si="0"/>
        <v>2507.5</v>
      </c>
    </row>
    <row r="45" spans="1:6" ht="30" x14ac:dyDescent="0.25">
      <c r="A45" s="22" t="s">
        <v>1197</v>
      </c>
      <c r="B45" s="22" t="s">
        <v>1198</v>
      </c>
      <c r="C45" s="22">
        <v>31</v>
      </c>
      <c r="D45" s="22" t="s">
        <v>30</v>
      </c>
      <c r="E45" s="22">
        <v>147.5</v>
      </c>
      <c r="F45" s="22">
        <f t="shared" si="0"/>
        <v>4572.5</v>
      </c>
    </row>
    <row r="46" spans="1:6" x14ac:dyDescent="0.25">
      <c r="A46" s="22" t="s">
        <v>1199</v>
      </c>
      <c r="B46" s="22" t="s">
        <v>1200</v>
      </c>
      <c r="C46" s="22">
        <v>3</v>
      </c>
      <c r="D46" s="22" t="s">
        <v>30</v>
      </c>
      <c r="E46" s="22">
        <v>171.1</v>
      </c>
      <c r="F46" s="22">
        <f t="shared" si="0"/>
        <v>513.29999999999995</v>
      </c>
    </row>
    <row r="47" spans="1:6" x14ac:dyDescent="0.25">
      <c r="A47" s="22" t="s">
        <v>1201</v>
      </c>
      <c r="B47" s="22" t="s">
        <v>1202</v>
      </c>
      <c r="C47" s="22">
        <v>1</v>
      </c>
      <c r="D47" s="22" t="s">
        <v>30</v>
      </c>
      <c r="E47" s="22">
        <v>3221.4</v>
      </c>
      <c r="F47" s="22">
        <f t="shared" si="0"/>
        <v>3221.4</v>
      </c>
    </row>
    <row r="48" spans="1:6" x14ac:dyDescent="0.25">
      <c r="A48" s="22" t="s">
        <v>1203</v>
      </c>
      <c r="B48" s="22" t="s">
        <v>1204</v>
      </c>
      <c r="C48" s="22">
        <v>4</v>
      </c>
      <c r="D48" s="22" t="s">
        <v>30</v>
      </c>
      <c r="E48" s="22">
        <v>336.3</v>
      </c>
      <c r="F48" s="22">
        <f t="shared" si="0"/>
        <v>1345.2</v>
      </c>
    </row>
    <row r="49" spans="1:6" ht="30" x14ac:dyDescent="0.25">
      <c r="A49" s="22" t="s">
        <v>1205</v>
      </c>
      <c r="B49" s="22" t="s">
        <v>1206</v>
      </c>
      <c r="C49" s="22">
        <v>6</v>
      </c>
      <c r="D49" s="22" t="s">
        <v>30</v>
      </c>
      <c r="E49" s="22">
        <v>147.5</v>
      </c>
      <c r="F49" s="22">
        <f t="shared" si="0"/>
        <v>885</v>
      </c>
    </row>
    <row r="50" spans="1:6" x14ac:dyDescent="0.25">
      <c r="A50" s="22" t="s">
        <v>1207</v>
      </c>
      <c r="B50" s="22" t="s">
        <v>1208</v>
      </c>
      <c r="C50" s="22">
        <v>2</v>
      </c>
      <c r="D50" s="22" t="s">
        <v>30</v>
      </c>
      <c r="E50" s="22">
        <v>115.64</v>
      </c>
      <c r="F50" s="22">
        <f t="shared" si="0"/>
        <v>231.28</v>
      </c>
    </row>
    <row r="51" spans="1:6" x14ac:dyDescent="0.25">
      <c r="A51" s="22" t="s">
        <v>1209</v>
      </c>
      <c r="B51" s="22" t="s">
        <v>1210</v>
      </c>
      <c r="C51" s="22">
        <v>20</v>
      </c>
      <c r="D51" s="22" t="s">
        <v>30</v>
      </c>
      <c r="E51" s="22">
        <v>578.20000000000005</v>
      </c>
      <c r="F51" s="22">
        <f t="shared" si="0"/>
        <v>11564</v>
      </c>
    </row>
    <row r="52" spans="1:6" x14ac:dyDescent="0.25">
      <c r="A52" s="22" t="s">
        <v>1211</v>
      </c>
      <c r="B52" s="22" t="s">
        <v>1212</v>
      </c>
      <c r="C52" s="22">
        <v>1</v>
      </c>
      <c r="D52" s="22" t="s">
        <v>30</v>
      </c>
      <c r="E52" s="22">
        <v>565.51499999999999</v>
      </c>
      <c r="F52" s="22">
        <f t="shared" si="0"/>
        <v>565.51499999999999</v>
      </c>
    </row>
    <row r="53" spans="1:6" ht="30" x14ac:dyDescent="0.25">
      <c r="A53" s="22" t="s">
        <v>1213</v>
      </c>
      <c r="B53" s="22" t="s">
        <v>1214</v>
      </c>
      <c r="C53" s="22">
        <v>1</v>
      </c>
      <c r="D53" s="22" t="s">
        <v>30</v>
      </c>
      <c r="E53" s="22">
        <v>710.65</v>
      </c>
      <c r="F53" s="22">
        <f t="shared" si="0"/>
        <v>710.65</v>
      </c>
    </row>
    <row r="54" spans="1:6" x14ac:dyDescent="0.25">
      <c r="A54" s="22" t="s">
        <v>1215</v>
      </c>
      <c r="B54" s="22" t="s">
        <v>1216</v>
      </c>
      <c r="C54" s="22">
        <v>2</v>
      </c>
      <c r="D54" s="22" t="s">
        <v>30</v>
      </c>
      <c r="E54" s="22">
        <v>243.06819999999999</v>
      </c>
      <c r="F54" s="22">
        <f t="shared" si="0"/>
        <v>486.13639999999998</v>
      </c>
    </row>
    <row r="55" spans="1:6" x14ac:dyDescent="0.25">
      <c r="A55" s="22" t="s">
        <v>1217</v>
      </c>
      <c r="B55" s="22" t="s">
        <v>1218</v>
      </c>
      <c r="C55" s="22">
        <v>10</v>
      </c>
      <c r="D55" s="22" t="s">
        <v>30</v>
      </c>
      <c r="E55" s="22">
        <v>358.42500000000001</v>
      </c>
      <c r="F55" s="22">
        <f t="shared" si="0"/>
        <v>3584.25</v>
      </c>
    </row>
    <row r="56" spans="1:6" ht="30" x14ac:dyDescent="0.25">
      <c r="A56" s="22" t="s">
        <v>1219</v>
      </c>
      <c r="B56" s="22" t="s">
        <v>1220</v>
      </c>
      <c r="C56" s="22">
        <v>4</v>
      </c>
      <c r="D56" s="22" t="s">
        <v>30</v>
      </c>
      <c r="E56" s="22">
        <v>101.14960000000001</v>
      </c>
      <c r="F56" s="22">
        <f t="shared" si="0"/>
        <v>404.59840000000003</v>
      </c>
    </row>
    <row r="57" spans="1:6" ht="30" x14ac:dyDescent="0.25">
      <c r="A57" s="22" t="s">
        <v>1221</v>
      </c>
      <c r="B57" s="22" t="s">
        <v>1222</v>
      </c>
      <c r="C57" s="22">
        <v>2</v>
      </c>
      <c r="D57" s="22" t="s">
        <v>30</v>
      </c>
      <c r="E57" s="22">
        <v>106.73099999999999</v>
      </c>
      <c r="F57" s="22">
        <f t="shared" si="0"/>
        <v>213.46199999999999</v>
      </c>
    </row>
    <row r="58" spans="1:6" x14ac:dyDescent="0.25">
      <c r="A58" s="22" t="s">
        <v>1223</v>
      </c>
      <c r="B58" s="22" t="s">
        <v>1224</v>
      </c>
      <c r="C58" s="22">
        <v>6</v>
      </c>
      <c r="D58" s="22" t="s">
        <v>30</v>
      </c>
      <c r="E58" s="22">
        <v>1</v>
      </c>
      <c r="F58" s="22">
        <f t="shared" si="0"/>
        <v>6</v>
      </c>
    </row>
    <row r="59" spans="1:6" x14ac:dyDescent="0.25">
      <c r="A59" s="22" t="s">
        <v>1225</v>
      </c>
      <c r="B59" s="22" t="s">
        <v>1226</v>
      </c>
      <c r="C59" s="22">
        <v>99</v>
      </c>
      <c r="D59" s="22" t="s">
        <v>1130</v>
      </c>
      <c r="E59" s="22">
        <v>7.08</v>
      </c>
      <c r="F59" s="22">
        <f t="shared" si="0"/>
        <v>700.92</v>
      </c>
    </row>
    <row r="60" spans="1:6" ht="45" x14ac:dyDescent="0.25">
      <c r="A60" s="22" t="s">
        <v>1227</v>
      </c>
      <c r="B60" s="22" t="s">
        <v>1228</v>
      </c>
      <c r="C60" s="22">
        <v>10</v>
      </c>
      <c r="D60" s="22" t="s">
        <v>30</v>
      </c>
      <c r="E60" s="22">
        <v>584.1</v>
      </c>
      <c r="F60" s="22">
        <f t="shared" si="0"/>
        <v>5841</v>
      </c>
    </row>
    <row r="61" spans="1:6" x14ac:dyDescent="0.25">
      <c r="A61" s="22" t="s">
        <v>1229</v>
      </c>
      <c r="B61" s="22" t="s">
        <v>1230</v>
      </c>
      <c r="C61" s="22">
        <v>3</v>
      </c>
      <c r="D61" s="22" t="s">
        <v>130</v>
      </c>
      <c r="E61" s="22">
        <v>1410.1</v>
      </c>
      <c r="F61" s="22">
        <f t="shared" si="0"/>
        <v>4230.2999999999993</v>
      </c>
    </row>
    <row r="62" spans="1:6" x14ac:dyDescent="0.25">
      <c r="A62" s="22" t="s">
        <v>1231</v>
      </c>
      <c r="B62" s="22" t="s">
        <v>1232</v>
      </c>
      <c r="C62" s="22">
        <v>49</v>
      </c>
      <c r="D62" s="22" t="s">
        <v>30</v>
      </c>
      <c r="E62" s="22">
        <v>1</v>
      </c>
      <c r="F62" s="22">
        <f t="shared" si="0"/>
        <v>49</v>
      </c>
    </row>
    <row r="63" spans="1:6" x14ac:dyDescent="0.25">
      <c r="A63" s="22" t="s">
        <v>1233</v>
      </c>
      <c r="B63" s="22" t="s">
        <v>1234</v>
      </c>
      <c r="C63" s="22">
        <v>5</v>
      </c>
      <c r="D63" s="22" t="s">
        <v>30</v>
      </c>
      <c r="E63" s="22">
        <v>17.7</v>
      </c>
      <c r="F63" s="22">
        <f t="shared" si="0"/>
        <v>88.5</v>
      </c>
    </row>
    <row r="64" spans="1:6" x14ac:dyDescent="0.25">
      <c r="A64" s="22" t="s">
        <v>1235</v>
      </c>
      <c r="B64" s="22" t="s">
        <v>1236</v>
      </c>
      <c r="C64" s="22">
        <v>1</v>
      </c>
      <c r="D64" s="22" t="s">
        <v>30</v>
      </c>
      <c r="E64" s="22">
        <v>316.22820000000002</v>
      </c>
      <c r="F64" s="22">
        <f t="shared" si="0"/>
        <v>316.22820000000002</v>
      </c>
    </row>
    <row r="65" spans="1:6" x14ac:dyDescent="0.25">
      <c r="A65" s="22" t="s">
        <v>1237</v>
      </c>
      <c r="B65" s="22" t="s">
        <v>1238</v>
      </c>
      <c r="C65" s="22">
        <v>2</v>
      </c>
      <c r="D65" s="22" t="s">
        <v>30</v>
      </c>
      <c r="E65" s="22">
        <v>513.29999999999995</v>
      </c>
      <c r="F65" s="22">
        <f t="shared" si="0"/>
        <v>1026.5999999999999</v>
      </c>
    </row>
    <row r="66" spans="1:6" x14ac:dyDescent="0.25">
      <c r="A66" s="22" t="s">
        <v>1239</v>
      </c>
      <c r="B66" s="22" t="s">
        <v>1240</v>
      </c>
      <c r="C66" s="22">
        <v>16</v>
      </c>
      <c r="D66" s="22" t="s">
        <v>30</v>
      </c>
      <c r="E66" s="22">
        <v>41.3</v>
      </c>
      <c r="F66" s="22">
        <f t="shared" si="0"/>
        <v>660.8</v>
      </c>
    </row>
    <row r="67" spans="1:6" x14ac:dyDescent="0.25">
      <c r="A67" s="22" t="s">
        <v>1241</v>
      </c>
      <c r="B67" s="22" t="s">
        <v>1242</v>
      </c>
      <c r="C67" s="22">
        <v>10</v>
      </c>
      <c r="D67" s="22" t="s">
        <v>30</v>
      </c>
      <c r="E67" s="22">
        <v>47.2</v>
      </c>
      <c r="F67" s="22">
        <f t="shared" si="0"/>
        <v>472</v>
      </c>
    </row>
    <row r="68" spans="1:6" x14ac:dyDescent="0.25">
      <c r="A68" s="22" t="s">
        <v>1243</v>
      </c>
      <c r="B68" s="22" t="s">
        <v>1244</v>
      </c>
      <c r="C68" s="22">
        <v>1</v>
      </c>
      <c r="D68" s="22" t="s">
        <v>30</v>
      </c>
      <c r="E68" s="22">
        <v>198</v>
      </c>
      <c r="F68" s="22">
        <f t="shared" si="0"/>
        <v>198</v>
      </c>
    </row>
    <row r="69" spans="1:6" x14ac:dyDescent="0.25">
      <c r="A69" s="22" t="s">
        <v>1245</v>
      </c>
      <c r="B69" s="22" t="s">
        <v>1246</v>
      </c>
      <c r="C69" s="22">
        <v>4</v>
      </c>
      <c r="D69" s="22" t="s">
        <v>30</v>
      </c>
      <c r="E69" s="22">
        <v>198</v>
      </c>
      <c r="F69" s="22">
        <f t="shared" si="0"/>
        <v>792</v>
      </c>
    </row>
    <row r="70" spans="1:6" x14ac:dyDescent="0.25">
      <c r="A70" s="22" t="s">
        <v>1247</v>
      </c>
      <c r="B70" s="22" t="s">
        <v>1248</v>
      </c>
      <c r="C70" s="22">
        <v>2</v>
      </c>
      <c r="D70" s="22" t="s">
        <v>30</v>
      </c>
      <c r="E70" s="22">
        <v>206.5</v>
      </c>
      <c r="F70" s="22">
        <f t="shared" si="0"/>
        <v>413</v>
      </c>
    </row>
    <row r="71" spans="1:6" ht="30" x14ac:dyDescent="0.25">
      <c r="A71" s="22" t="s">
        <v>1249</v>
      </c>
      <c r="B71" s="22" t="s">
        <v>1250</v>
      </c>
      <c r="C71" s="22">
        <v>1</v>
      </c>
      <c r="D71" s="22" t="s">
        <v>30</v>
      </c>
      <c r="E71" s="22">
        <v>1145</v>
      </c>
      <c r="F71" s="22">
        <f t="shared" si="0"/>
        <v>1145</v>
      </c>
    </row>
    <row r="72" spans="1:6" x14ac:dyDescent="0.25">
      <c r="A72" s="22" t="s">
        <v>1251</v>
      </c>
      <c r="B72" s="22" t="s">
        <v>1252</v>
      </c>
      <c r="C72" s="22">
        <v>1</v>
      </c>
      <c r="D72" s="22" t="s">
        <v>30</v>
      </c>
      <c r="E72" s="22">
        <v>690.3</v>
      </c>
      <c r="F72" s="22">
        <f t="shared" si="0"/>
        <v>690.3</v>
      </c>
    </row>
    <row r="73" spans="1:6" x14ac:dyDescent="0.25">
      <c r="A73" s="22" t="s">
        <v>1253</v>
      </c>
      <c r="B73" s="22" t="s">
        <v>1254</v>
      </c>
      <c r="C73" s="22">
        <v>12</v>
      </c>
      <c r="D73" s="22" t="s">
        <v>30</v>
      </c>
      <c r="E73" s="22">
        <v>3422</v>
      </c>
      <c r="F73" s="22">
        <f t="shared" ref="F73:F136" si="1">C73*E73</f>
        <v>41064</v>
      </c>
    </row>
    <row r="74" spans="1:6" x14ac:dyDescent="0.25">
      <c r="A74" s="22" t="s">
        <v>1255</v>
      </c>
      <c r="B74" s="22" t="s">
        <v>1256</v>
      </c>
      <c r="C74" s="22">
        <v>4</v>
      </c>
      <c r="D74" s="22" t="s">
        <v>33</v>
      </c>
      <c r="E74" s="22">
        <v>151.33500000000001</v>
      </c>
      <c r="F74" s="22">
        <f t="shared" si="1"/>
        <v>605.34</v>
      </c>
    </row>
    <row r="75" spans="1:6" x14ac:dyDescent="0.25">
      <c r="A75" s="22" t="s">
        <v>1257</v>
      </c>
      <c r="B75" s="22" t="s">
        <v>1258</v>
      </c>
      <c r="C75" s="22">
        <v>5</v>
      </c>
      <c r="D75" s="22" t="s">
        <v>30</v>
      </c>
      <c r="E75" s="22">
        <v>92.04</v>
      </c>
      <c r="F75" s="22">
        <f t="shared" si="1"/>
        <v>460.20000000000005</v>
      </c>
    </row>
    <row r="76" spans="1:6" ht="30" x14ac:dyDescent="0.25">
      <c r="A76" s="22" t="s">
        <v>1259</v>
      </c>
      <c r="B76" s="22" t="s">
        <v>1260</v>
      </c>
      <c r="C76" s="22">
        <v>9</v>
      </c>
      <c r="D76" s="22" t="s">
        <v>30</v>
      </c>
      <c r="E76" s="22">
        <v>442.5</v>
      </c>
      <c r="F76" s="22">
        <f t="shared" si="1"/>
        <v>3982.5</v>
      </c>
    </row>
    <row r="77" spans="1:6" x14ac:dyDescent="0.25">
      <c r="A77" s="22" t="s">
        <v>1261</v>
      </c>
      <c r="B77" s="22" t="s">
        <v>1262</v>
      </c>
      <c r="C77" s="22">
        <v>10</v>
      </c>
      <c r="D77" s="22" t="s">
        <v>30</v>
      </c>
      <c r="E77" s="22">
        <v>1162.3</v>
      </c>
      <c r="F77" s="22">
        <f t="shared" si="1"/>
        <v>11623</v>
      </c>
    </row>
    <row r="78" spans="1:6" x14ac:dyDescent="0.25">
      <c r="A78" s="22" t="s">
        <v>1263</v>
      </c>
      <c r="B78" s="22" t="s">
        <v>1264</v>
      </c>
      <c r="C78" s="22">
        <v>1</v>
      </c>
      <c r="D78" s="22" t="s">
        <v>30</v>
      </c>
      <c r="E78" s="22">
        <v>572.29999999999995</v>
      </c>
      <c r="F78" s="22">
        <f t="shared" si="1"/>
        <v>572.29999999999995</v>
      </c>
    </row>
    <row r="79" spans="1:6" ht="33" customHeight="1" x14ac:dyDescent="0.25">
      <c r="A79" s="22" t="s">
        <v>1265</v>
      </c>
      <c r="B79" s="22" t="s">
        <v>1266</v>
      </c>
      <c r="C79" s="22">
        <v>54</v>
      </c>
      <c r="D79" s="22" t="s">
        <v>30</v>
      </c>
      <c r="E79" s="22">
        <v>12980.259599999999</v>
      </c>
      <c r="F79" s="22">
        <f t="shared" si="1"/>
        <v>700934.01839999994</v>
      </c>
    </row>
    <row r="80" spans="1:6" x14ac:dyDescent="0.25">
      <c r="A80" s="22" t="s">
        <v>1267</v>
      </c>
      <c r="B80" s="22" t="s">
        <v>1268</v>
      </c>
      <c r="C80" s="22">
        <v>9</v>
      </c>
      <c r="D80" s="22" t="s">
        <v>30</v>
      </c>
      <c r="E80" s="22">
        <v>2330.5</v>
      </c>
      <c r="F80" s="22">
        <f t="shared" si="1"/>
        <v>20974.5</v>
      </c>
    </row>
    <row r="81" spans="1:6" x14ac:dyDescent="0.25">
      <c r="A81" s="22" t="s">
        <v>1269</v>
      </c>
      <c r="B81" s="22" t="s">
        <v>1270</v>
      </c>
      <c r="C81" s="22">
        <v>2</v>
      </c>
      <c r="D81" s="22" t="s">
        <v>30</v>
      </c>
      <c r="E81" s="22">
        <v>2773</v>
      </c>
      <c r="F81" s="22">
        <f t="shared" si="1"/>
        <v>5546</v>
      </c>
    </row>
    <row r="82" spans="1:6" x14ac:dyDescent="0.25">
      <c r="A82" s="22" t="s">
        <v>1271</v>
      </c>
      <c r="B82" s="22" t="s">
        <v>1272</v>
      </c>
      <c r="C82" s="22">
        <v>2</v>
      </c>
      <c r="D82" s="22" t="s">
        <v>30</v>
      </c>
      <c r="E82" s="22">
        <v>737.5</v>
      </c>
      <c r="F82" s="22">
        <f t="shared" si="1"/>
        <v>1475</v>
      </c>
    </row>
    <row r="83" spans="1:6" x14ac:dyDescent="0.25">
      <c r="A83" s="22" t="s">
        <v>1273</v>
      </c>
      <c r="B83" s="22" t="s">
        <v>1274</v>
      </c>
      <c r="C83" s="22">
        <v>1</v>
      </c>
      <c r="D83" s="22" t="s">
        <v>30</v>
      </c>
      <c r="E83" s="22">
        <v>1</v>
      </c>
      <c r="F83" s="22">
        <f t="shared" si="1"/>
        <v>1</v>
      </c>
    </row>
    <row r="84" spans="1:6" x14ac:dyDescent="0.25">
      <c r="A84" s="22" t="s">
        <v>1275</v>
      </c>
      <c r="B84" s="22" t="s">
        <v>1276</v>
      </c>
      <c r="C84" s="22">
        <v>10</v>
      </c>
      <c r="D84" s="22" t="s">
        <v>30</v>
      </c>
      <c r="E84" s="22">
        <v>218.3</v>
      </c>
      <c r="F84" s="22">
        <f t="shared" si="1"/>
        <v>2183</v>
      </c>
    </row>
    <row r="85" spans="1:6" x14ac:dyDescent="0.25">
      <c r="A85" s="22" t="s">
        <v>1277</v>
      </c>
      <c r="B85" s="22" t="s">
        <v>1278</v>
      </c>
      <c r="C85" s="22">
        <v>1</v>
      </c>
      <c r="D85" s="22" t="s">
        <v>30</v>
      </c>
      <c r="E85" s="22">
        <v>460.2</v>
      </c>
      <c r="F85" s="22">
        <f t="shared" si="1"/>
        <v>460.2</v>
      </c>
    </row>
    <row r="86" spans="1:6" ht="30" x14ac:dyDescent="0.25">
      <c r="A86" s="22" t="s">
        <v>1279</v>
      </c>
      <c r="B86" s="22" t="s">
        <v>1280</v>
      </c>
      <c r="C86" s="22">
        <v>15</v>
      </c>
      <c r="D86" s="22" t="s">
        <v>30</v>
      </c>
      <c r="E86" s="22">
        <v>1770</v>
      </c>
      <c r="F86" s="22">
        <f t="shared" si="1"/>
        <v>26550</v>
      </c>
    </row>
    <row r="87" spans="1:6" ht="30" x14ac:dyDescent="0.25">
      <c r="A87" s="22" t="s">
        <v>1281</v>
      </c>
      <c r="B87" s="22" t="s">
        <v>1282</v>
      </c>
      <c r="C87" s="22">
        <v>1</v>
      </c>
      <c r="D87" s="22" t="s">
        <v>30</v>
      </c>
      <c r="E87" s="22">
        <v>820</v>
      </c>
      <c r="F87" s="22">
        <f t="shared" si="1"/>
        <v>820</v>
      </c>
    </row>
    <row r="88" spans="1:6" x14ac:dyDescent="0.25">
      <c r="A88" s="22" t="s">
        <v>1283</v>
      </c>
      <c r="B88" s="22" t="s">
        <v>1284</v>
      </c>
      <c r="C88" s="22">
        <v>2</v>
      </c>
      <c r="D88" s="22" t="s">
        <v>30</v>
      </c>
      <c r="E88" s="22">
        <v>1162.3</v>
      </c>
      <c r="F88" s="22">
        <f t="shared" si="1"/>
        <v>2324.6</v>
      </c>
    </row>
    <row r="89" spans="1:6" ht="30" x14ac:dyDescent="0.25">
      <c r="A89" s="22" t="s">
        <v>1285</v>
      </c>
      <c r="B89" s="22" t="s">
        <v>1286</v>
      </c>
      <c r="C89" s="22">
        <v>6</v>
      </c>
      <c r="D89" s="22" t="s">
        <v>30</v>
      </c>
      <c r="E89" s="22">
        <v>2160.0018</v>
      </c>
      <c r="F89" s="22">
        <f t="shared" si="1"/>
        <v>12960.0108</v>
      </c>
    </row>
    <row r="90" spans="1:6" ht="30" x14ac:dyDescent="0.25">
      <c r="A90" s="22" t="s">
        <v>1287</v>
      </c>
      <c r="B90" s="22" t="s">
        <v>1288</v>
      </c>
      <c r="C90" s="22">
        <v>13</v>
      </c>
      <c r="D90" s="22" t="s">
        <v>30</v>
      </c>
      <c r="E90" s="22">
        <v>5882.3</v>
      </c>
      <c r="F90" s="22">
        <f t="shared" si="1"/>
        <v>76469.900000000009</v>
      </c>
    </row>
    <row r="91" spans="1:6" x14ac:dyDescent="0.25">
      <c r="A91" s="22" t="s">
        <v>1289</v>
      </c>
      <c r="B91" s="22" t="s">
        <v>1290</v>
      </c>
      <c r="C91" s="22">
        <v>3</v>
      </c>
      <c r="D91" s="22" t="s">
        <v>30</v>
      </c>
      <c r="E91" s="22">
        <v>4307</v>
      </c>
      <c r="F91" s="22">
        <f t="shared" si="1"/>
        <v>12921</v>
      </c>
    </row>
    <row r="92" spans="1:6" x14ac:dyDescent="0.25">
      <c r="A92" s="22" t="s">
        <v>1291</v>
      </c>
      <c r="B92" s="22" t="s">
        <v>1292</v>
      </c>
      <c r="C92" s="22">
        <v>3</v>
      </c>
      <c r="D92" s="22" t="s">
        <v>30</v>
      </c>
      <c r="E92" s="22">
        <v>1988.3</v>
      </c>
      <c r="F92" s="22">
        <f t="shared" si="1"/>
        <v>5964.9</v>
      </c>
    </row>
    <row r="93" spans="1:6" x14ac:dyDescent="0.25">
      <c r="A93" s="22" t="s">
        <v>1293</v>
      </c>
      <c r="B93" s="22" t="s">
        <v>1294</v>
      </c>
      <c r="C93" s="22">
        <v>3</v>
      </c>
      <c r="D93" s="22" t="s">
        <v>30</v>
      </c>
      <c r="E93" s="22">
        <v>460.2</v>
      </c>
      <c r="F93" s="22">
        <f t="shared" si="1"/>
        <v>1380.6</v>
      </c>
    </row>
    <row r="94" spans="1:6" x14ac:dyDescent="0.25">
      <c r="A94" s="22" t="s">
        <v>1295</v>
      </c>
      <c r="B94" s="22" t="s">
        <v>1296</v>
      </c>
      <c r="C94" s="22">
        <v>58</v>
      </c>
      <c r="D94" s="22" t="s">
        <v>1297</v>
      </c>
      <c r="E94" s="22">
        <v>1</v>
      </c>
      <c r="F94" s="22">
        <f t="shared" si="1"/>
        <v>58</v>
      </c>
    </row>
    <row r="95" spans="1:6" x14ac:dyDescent="0.25">
      <c r="A95" s="22" t="s">
        <v>1298</v>
      </c>
      <c r="B95" s="22" t="s">
        <v>1299</v>
      </c>
      <c r="C95" s="22">
        <v>11</v>
      </c>
      <c r="D95" s="22" t="s">
        <v>30</v>
      </c>
      <c r="E95" s="22">
        <v>165.2</v>
      </c>
      <c r="F95" s="22">
        <f t="shared" si="1"/>
        <v>1817.1999999999998</v>
      </c>
    </row>
    <row r="96" spans="1:6" ht="30" x14ac:dyDescent="0.25">
      <c r="A96" s="22" t="s">
        <v>1300</v>
      </c>
      <c r="B96" s="22" t="s">
        <v>1301</v>
      </c>
      <c r="C96" s="22">
        <v>4</v>
      </c>
      <c r="D96" s="22" t="s">
        <v>30</v>
      </c>
      <c r="E96" s="22">
        <v>1162.3</v>
      </c>
      <c r="F96" s="22">
        <f t="shared" si="1"/>
        <v>4649.2</v>
      </c>
    </row>
    <row r="97" spans="1:6" ht="30" x14ac:dyDescent="0.25">
      <c r="A97" s="22" t="s">
        <v>1302</v>
      </c>
      <c r="B97" s="22" t="s">
        <v>1303</v>
      </c>
      <c r="C97" s="22">
        <v>1</v>
      </c>
      <c r="D97" s="22" t="s">
        <v>30</v>
      </c>
      <c r="E97" s="22">
        <v>808.3</v>
      </c>
      <c r="F97" s="22">
        <f t="shared" si="1"/>
        <v>808.3</v>
      </c>
    </row>
    <row r="98" spans="1:6" ht="45" x14ac:dyDescent="0.25">
      <c r="A98" s="22" t="s">
        <v>1304</v>
      </c>
      <c r="B98" s="22" t="s">
        <v>1305</v>
      </c>
      <c r="C98" s="22">
        <v>1</v>
      </c>
      <c r="D98" s="22" t="s">
        <v>30</v>
      </c>
      <c r="E98" s="22">
        <v>1156.4000000000001</v>
      </c>
      <c r="F98" s="22">
        <f t="shared" si="1"/>
        <v>1156.4000000000001</v>
      </c>
    </row>
    <row r="99" spans="1:6" x14ac:dyDescent="0.25">
      <c r="A99" s="22" t="s">
        <v>1306</v>
      </c>
      <c r="B99" s="22" t="s">
        <v>1307</v>
      </c>
      <c r="C99" s="22">
        <v>1</v>
      </c>
      <c r="D99" s="22" t="s">
        <v>30</v>
      </c>
      <c r="E99" s="22">
        <v>584.1</v>
      </c>
      <c r="F99" s="22">
        <f t="shared" si="1"/>
        <v>584.1</v>
      </c>
    </row>
    <row r="100" spans="1:6" x14ac:dyDescent="0.25">
      <c r="A100" s="22" t="s">
        <v>1308</v>
      </c>
      <c r="B100" s="22" t="s">
        <v>1309</v>
      </c>
      <c r="C100" s="22">
        <v>1</v>
      </c>
      <c r="D100" s="22" t="s">
        <v>30</v>
      </c>
      <c r="E100" s="22">
        <v>1349.4598000000001</v>
      </c>
      <c r="F100" s="22">
        <f t="shared" si="1"/>
        <v>1349.4598000000001</v>
      </c>
    </row>
    <row r="101" spans="1:6" x14ac:dyDescent="0.25">
      <c r="A101" s="22" t="s">
        <v>1310</v>
      </c>
      <c r="B101" s="22" t="s">
        <v>1311</v>
      </c>
      <c r="C101" s="22">
        <v>1</v>
      </c>
      <c r="D101" s="22" t="s">
        <v>30</v>
      </c>
      <c r="E101" s="22">
        <v>1712.4749999999999</v>
      </c>
      <c r="F101" s="22">
        <f t="shared" si="1"/>
        <v>1712.4749999999999</v>
      </c>
    </row>
    <row r="102" spans="1:6" ht="30" x14ac:dyDescent="0.25">
      <c r="A102" s="22" t="s">
        <v>1312</v>
      </c>
      <c r="B102" s="22" t="s">
        <v>1313</v>
      </c>
      <c r="C102" s="22">
        <v>37</v>
      </c>
      <c r="D102" s="22" t="s">
        <v>30</v>
      </c>
      <c r="E102" s="22">
        <v>1829</v>
      </c>
      <c r="F102" s="22">
        <f t="shared" si="1"/>
        <v>67673</v>
      </c>
    </row>
    <row r="103" spans="1:6" x14ac:dyDescent="0.25">
      <c r="A103" s="22" t="s">
        <v>1314</v>
      </c>
      <c r="B103" s="22" t="s">
        <v>1315</v>
      </c>
      <c r="C103" s="22">
        <v>10</v>
      </c>
      <c r="D103" s="22" t="s">
        <v>30</v>
      </c>
      <c r="E103" s="22">
        <v>1368.8</v>
      </c>
      <c r="F103" s="22">
        <f t="shared" si="1"/>
        <v>13688</v>
      </c>
    </row>
    <row r="104" spans="1:6" x14ac:dyDescent="0.25">
      <c r="A104" s="22" t="s">
        <v>1316</v>
      </c>
      <c r="B104" s="22" t="s">
        <v>1317</v>
      </c>
      <c r="C104" s="22">
        <v>2</v>
      </c>
      <c r="D104" s="22" t="s">
        <v>30</v>
      </c>
      <c r="E104" s="22">
        <v>365.84719999999999</v>
      </c>
      <c r="F104" s="22">
        <f t="shared" si="1"/>
        <v>731.69439999999997</v>
      </c>
    </row>
    <row r="105" spans="1:6" x14ac:dyDescent="0.25">
      <c r="A105" s="22" t="s">
        <v>1318</v>
      </c>
      <c r="B105" s="22" t="s">
        <v>1319</v>
      </c>
      <c r="C105" s="22">
        <v>1</v>
      </c>
      <c r="D105" s="22" t="s">
        <v>30</v>
      </c>
      <c r="E105" s="22">
        <v>345</v>
      </c>
      <c r="F105" s="22">
        <f t="shared" si="1"/>
        <v>345</v>
      </c>
    </row>
    <row r="106" spans="1:6" ht="45" x14ac:dyDescent="0.25">
      <c r="A106" s="22" t="s">
        <v>1320</v>
      </c>
      <c r="B106" s="22" t="s">
        <v>1321</v>
      </c>
      <c r="C106" s="22">
        <v>120</v>
      </c>
      <c r="D106" s="22" t="s">
        <v>1130</v>
      </c>
      <c r="E106" s="22">
        <v>210.15799999999999</v>
      </c>
      <c r="F106" s="22">
        <f t="shared" si="1"/>
        <v>25218.959999999999</v>
      </c>
    </row>
    <row r="107" spans="1:6" ht="30" x14ac:dyDescent="0.25">
      <c r="A107" s="22" t="s">
        <v>1322</v>
      </c>
      <c r="B107" s="22" t="s">
        <v>1323</v>
      </c>
      <c r="C107" s="22">
        <v>2</v>
      </c>
      <c r="D107" s="22" t="s">
        <v>30</v>
      </c>
      <c r="E107" s="22">
        <v>5804.9982</v>
      </c>
      <c r="F107" s="22">
        <f t="shared" si="1"/>
        <v>11609.9964</v>
      </c>
    </row>
    <row r="108" spans="1:6" ht="30" x14ac:dyDescent="0.25">
      <c r="A108" s="22" t="s">
        <v>1324</v>
      </c>
      <c r="B108" s="22" t="s">
        <v>1325</v>
      </c>
      <c r="C108" s="22">
        <v>4</v>
      </c>
      <c r="D108" s="22" t="s">
        <v>30</v>
      </c>
      <c r="E108" s="22">
        <v>4248</v>
      </c>
      <c r="F108" s="22">
        <f t="shared" si="1"/>
        <v>16992</v>
      </c>
    </row>
    <row r="109" spans="1:6" x14ac:dyDescent="0.25">
      <c r="A109" s="22" t="s">
        <v>1326</v>
      </c>
      <c r="B109" s="22" t="s">
        <v>1327</v>
      </c>
      <c r="C109" s="22">
        <v>5</v>
      </c>
      <c r="D109" s="22" t="s">
        <v>30</v>
      </c>
      <c r="E109" s="22">
        <v>277.3</v>
      </c>
      <c r="F109" s="22">
        <f t="shared" si="1"/>
        <v>1386.5</v>
      </c>
    </row>
    <row r="110" spans="1:6" x14ac:dyDescent="0.25">
      <c r="A110" s="22" t="s">
        <v>1328</v>
      </c>
      <c r="B110" s="22" t="s">
        <v>1329</v>
      </c>
      <c r="C110" s="22">
        <v>1</v>
      </c>
      <c r="D110" s="22" t="s">
        <v>30</v>
      </c>
      <c r="E110" s="22">
        <v>834.29539999999997</v>
      </c>
      <c r="F110" s="22">
        <f t="shared" si="1"/>
        <v>834.29539999999997</v>
      </c>
    </row>
    <row r="111" spans="1:6" ht="30" x14ac:dyDescent="0.25">
      <c r="A111" s="22" t="s">
        <v>1330</v>
      </c>
      <c r="B111" s="22" t="s">
        <v>1331</v>
      </c>
      <c r="C111" s="22">
        <v>1</v>
      </c>
      <c r="D111" s="22" t="s">
        <v>30</v>
      </c>
      <c r="E111" s="22">
        <v>2231.3209999999999</v>
      </c>
      <c r="F111" s="22">
        <f t="shared" si="1"/>
        <v>2231.3209999999999</v>
      </c>
    </row>
    <row r="112" spans="1:6" x14ac:dyDescent="0.25">
      <c r="A112" s="22" t="s">
        <v>1332</v>
      </c>
      <c r="B112" s="22" t="s">
        <v>1333</v>
      </c>
      <c r="C112" s="22">
        <v>4</v>
      </c>
      <c r="D112" s="22" t="s">
        <v>30</v>
      </c>
      <c r="E112" s="22">
        <v>218.3</v>
      </c>
      <c r="F112" s="22">
        <f t="shared" si="1"/>
        <v>873.2</v>
      </c>
    </row>
    <row r="113" spans="1:6" x14ac:dyDescent="0.25">
      <c r="A113" s="22" t="s">
        <v>1334</v>
      </c>
      <c r="B113" s="22" t="s">
        <v>1335</v>
      </c>
      <c r="C113" s="22">
        <v>1</v>
      </c>
      <c r="D113" s="22" t="s">
        <v>30</v>
      </c>
      <c r="E113" s="22">
        <v>117.65779999999999</v>
      </c>
      <c r="F113" s="22">
        <f t="shared" si="1"/>
        <v>117.65779999999999</v>
      </c>
    </row>
    <row r="114" spans="1:6" x14ac:dyDescent="0.25">
      <c r="A114" s="22" t="s">
        <v>1336</v>
      </c>
      <c r="B114" s="22" t="s">
        <v>1337</v>
      </c>
      <c r="C114" s="22">
        <v>1</v>
      </c>
      <c r="D114" s="22" t="s">
        <v>30</v>
      </c>
      <c r="E114" s="22">
        <v>271.51799999999997</v>
      </c>
      <c r="F114" s="22">
        <f t="shared" si="1"/>
        <v>271.51799999999997</v>
      </c>
    </row>
    <row r="115" spans="1:6" x14ac:dyDescent="0.25">
      <c r="A115" s="22" t="s">
        <v>1338</v>
      </c>
      <c r="B115" s="22" t="s">
        <v>1339</v>
      </c>
      <c r="C115" s="22">
        <v>2</v>
      </c>
      <c r="D115" s="22" t="s">
        <v>30</v>
      </c>
      <c r="E115" s="22">
        <v>316.24</v>
      </c>
      <c r="F115" s="22">
        <f t="shared" si="1"/>
        <v>632.48</v>
      </c>
    </row>
    <row r="116" spans="1:6" ht="30" x14ac:dyDescent="0.25">
      <c r="A116" s="22" t="s">
        <v>1340</v>
      </c>
      <c r="B116" s="22" t="s">
        <v>1341</v>
      </c>
      <c r="C116" s="22">
        <v>1</v>
      </c>
      <c r="D116" s="22" t="s">
        <v>30</v>
      </c>
      <c r="E116" s="22">
        <v>397.66</v>
      </c>
      <c r="F116" s="22">
        <f t="shared" si="1"/>
        <v>397.66</v>
      </c>
    </row>
    <row r="117" spans="1:6" x14ac:dyDescent="0.25">
      <c r="A117" s="22" t="s">
        <v>1342</v>
      </c>
      <c r="B117" s="22" t="s">
        <v>1343</v>
      </c>
      <c r="C117" s="22">
        <v>2</v>
      </c>
      <c r="D117" s="22" t="s">
        <v>30</v>
      </c>
      <c r="E117" s="22">
        <v>355</v>
      </c>
      <c r="F117" s="22">
        <f t="shared" si="1"/>
        <v>710</v>
      </c>
    </row>
    <row r="118" spans="1:6" x14ac:dyDescent="0.25">
      <c r="A118" s="22" t="s">
        <v>1344</v>
      </c>
      <c r="B118" s="22" t="s">
        <v>1345</v>
      </c>
      <c r="C118" s="22">
        <v>2</v>
      </c>
      <c r="D118" s="22" t="s">
        <v>30</v>
      </c>
      <c r="E118" s="22">
        <v>666.90060000000005</v>
      </c>
      <c r="F118" s="22">
        <f t="shared" si="1"/>
        <v>1333.8012000000001</v>
      </c>
    </row>
    <row r="119" spans="1:6" x14ac:dyDescent="0.25">
      <c r="A119" s="22" t="s">
        <v>1346</v>
      </c>
      <c r="B119" s="22" t="s">
        <v>1347</v>
      </c>
      <c r="C119" s="22">
        <v>4</v>
      </c>
      <c r="D119" s="22" t="s">
        <v>30</v>
      </c>
      <c r="E119" s="22">
        <v>306.18639999999999</v>
      </c>
      <c r="F119" s="22">
        <f t="shared" si="1"/>
        <v>1224.7456</v>
      </c>
    </row>
    <row r="120" spans="1:6" ht="30" x14ac:dyDescent="0.25">
      <c r="A120" s="22" t="s">
        <v>1348</v>
      </c>
      <c r="B120" s="22" t="s">
        <v>1349</v>
      </c>
      <c r="C120" s="22">
        <v>4</v>
      </c>
      <c r="D120" s="22" t="s">
        <v>30</v>
      </c>
      <c r="E120" s="22">
        <v>1370</v>
      </c>
      <c r="F120" s="22">
        <f t="shared" si="1"/>
        <v>5480</v>
      </c>
    </row>
    <row r="121" spans="1:6" ht="30" x14ac:dyDescent="0.25">
      <c r="A121" s="22" t="s">
        <v>1350</v>
      </c>
      <c r="B121" s="22" t="s">
        <v>1351</v>
      </c>
      <c r="C121" s="22">
        <v>3</v>
      </c>
      <c r="D121" s="22" t="s">
        <v>130</v>
      </c>
      <c r="E121" s="22">
        <v>1250</v>
      </c>
      <c r="F121" s="22">
        <f t="shared" si="1"/>
        <v>3750</v>
      </c>
    </row>
    <row r="122" spans="1:6" x14ac:dyDescent="0.25">
      <c r="A122" s="22" t="s">
        <v>1352</v>
      </c>
      <c r="B122" s="22" t="s">
        <v>1353</v>
      </c>
      <c r="C122" s="22">
        <v>5</v>
      </c>
      <c r="D122" s="22" t="s">
        <v>130</v>
      </c>
      <c r="E122" s="22">
        <v>1628.4</v>
      </c>
      <c r="F122" s="22">
        <f t="shared" si="1"/>
        <v>8142</v>
      </c>
    </row>
    <row r="123" spans="1:6" ht="30" x14ac:dyDescent="0.25">
      <c r="A123" s="22" t="s">
        <v>1354</v>
      </c>
      <c r="B123" s="22" t="s">
        <v>1355</v>
      </c>
      <c r="C123" s="22">
        <v>1</v>
      </c>
      <c r="D123" s="22" t="s">
        <v>30</v>
      </c>
      <c r="E123" s="22">
        <v>2165.3000000000002</v>
      </c>
      <c r="F123" s="22">
        <f t="shared" si="1"/>
        <v>2165.3000000000002</v>
      </c>
    </row>
    <row r="124" spans="1:6" ht="30" x14ac:dyDescent="0.25">
      <c r="A124" s="22" t="s">
        <v>1356</v>
      </c>
      <c r="B124" s="22" t="s">
        <v>1357</v>
      </c>
      <c r="C124" s="22">
        <v>15</v>
      </c>
      <c r="D124" s="22" t="s">
        <v>30</v>
      </c>
      <c r="E124" s="22">
        <v>2212.5</v>
      </c>
      <c r="F124" s="22">
        <f t="shared" si="1"/>
        <v>33187.5</v>
      </c>
    </row>
    <row r="125" spans="1:6" x14ac:dyDescent="0.25">
      <c r="A125" s="22" t="s">
        <v>1358</v>
      </c>
      <c r="B125" s="22" t="s">
        <v>1359</v>
      </c>
      <c r="C125" s="22">
        <v>20</v>
      </c>
      <c r="D125" s="22" t="s">
        <v>130</v>
      </c>
      <c r="E125" s="22">
        <v>1628.4</v>
      </c>
      <c r="F125" s="22">
        <f t="shared" si="1"/>
        <v>32568</v>
      </c>
    </row>
    <row r="126" spans="1:6" ht="30" x14ac:dyDescent="0.25">
      <c r="A126" s="22" t="s">
        <v>1360</v>
      </c>
      <c r="B126" s="22" t="s">
        <v>1361</v>
      </c>
      <c r="C126" s="22">
        <v>4</v>
      </c>
      <c r="D126" s="22" t="s">
        <v>30</v>
      </c>
      <c r="E126" s="22">
        <v>2165.3000000000002</v>
      </c>
      <c r="F126" s="22">
        <f t="shared" si="1"/>
        <v>8661.2000000000007</v>
      </c>
    </row>
    <row r="127" spans="1:6" ht="30" x14ac:dyDescent="0.25">
      <c r="A127" s="22" t="s">
        <v>1362</v>
      </c>
      <c r="B127" s="22" t="s">
        <v>1363</v>
      </c>
      <c r="C127" s="22">
        <v>34</v>
      </c>
      <c r="D127" s="22" t="s">
        <v>30</v>
      </c>
      <c r="E127" s="22">
        <v>382.88639999999998</v>
      </c>
      <c r="F127" s="22">
        <f t="shared" si="1"/>
        <v>13018.1376</v>
      </c>
    </row>
    <row r="128" spans="1:6" x14ac:dyDescent="0.25">
      <c r="A128" s="22" t="s">
        <v>1364</v>
      </c>
      <c r="B128" s="22" t="s">
        <v>1365</v>
      </c>
      <c r="C128" s="22">
        <v>136</v>
      </c>
      <c r="D128" s="22" t="s">
        <v>30</v>
      </c>
      <c r="E128" s="22">
        <v>2</v>
      </c>
      <c r="F128" s="22">
        <f t="shared" si="1"/>
        <v>272</v>
      </c>
    </row>
    <row r="129" spans="1:6" x14ac:dyDescent="0.25">
      <c r="A129" s="22" t="s">
        <v>1366</v>
      </c>
      <c r="B129" s="22" t="s">
        <v>1367</v>
      </c>
      <c r="C129" s="22">
        <v>128</v>
      </c>
      <c r="D129" s="22" t="s">
        <v>30</v>
      </c>
      <c r="E129" s="22">
        <v>1531.64</v>
      </c>
      <c r="F129" s="22">
        <f t="shared" si="1"/>
        <v>196049.92000000001</v>
      </c>
    </row>
    <row r="130" spans="1:6" x14ac:dyDescent="0.25">
      <c r="A130" s="22" t="s">
        <v>1368</v>
      </c>
      <c r="B130" s="22" t="s">
        <v>1369</v>
      </c>
      <c r="C130" s="22">
        <v>1</v>
      </c>
      <c r="D130" s="22" t="s">
        <v>30</v>
      </c>
      <c r="E130" s="22">
        <v>218.3</v>
      </c>
      <c r="F130" s="22">
        <f t="shared" si="1"/>
        <v>218.3</v>
      </c>
    </row>
    <row r="131" spans="1:6" x14ac:dyDescent="0.25">
      <c r="A131" s="22" t="s">
        <v>1370</v>
      </c>
      <c r="B131" s="22" t="s">
        <v>1371</v>
      </c>
      <c r="C131" s="22">
        <v>1</v>
      </c>
      <c r="D131" s="22" t="s">
        <v>30</v>
      </c>
      <c r="E131" s="22">
        <v>743.84839999999997</v>
      </c>
      <c r="F131" s="22">
        <f t="shared" si="1"/>
        <v>743.84839999999997</v>
      </c>
    </row>
    <row r="132" spans="1:6" ht="30" x14ac:dyDescent="0.25">
      <c r="A132" s="22" t="s">
        <v>1372</v>
      </c>
      <c r="B132" s="22" t="s">
        <v>1373</v>
      </c>
      <c r="C132" s="22">
        <v>2</v>
      </c>
      <c r="D132" s="22" t="s">
        <v>30</v>
      </c>
      <c r="E132" s="22">
        <v>42.857599999999998</v>
      </c>
      <c r="F132" s="22">
        <f t="shared" si="1"/>
        <v>85.715199999999996</v>
      </c>
    </row>
    <row r="133" spans="1:6" x14ac:dyDescent="0.25">
      <c r="A133" s="22" t="s">
        <v>1374</v>
      </c>
      <c r="B133" s="22" t="s">
        <v>1375</v>
      </c>
      <c r="C133" s="22">
        <v>1</v>
      </c>
      <c r="D133" s="22" t="s">
        <v>30</v>
      </c>
      <c r="E133" s="22">
        <v>202.1694</v>
      </c>
      <c r="F133" s="22">
        <f t="shared" si="1"/>
        <v>202.1694</v>
      </c>
    </row>
    <row r="134" spans="1:6" x14ac:dyDescent="0.25">
      <c r="A134" s="22" t="s">
        <v>1376</v>
      </c>
      <c r="B134" s="22" t="s">
        <v>1377</v>
      </c>
      <c r="C134" s="22">
        <v>2</v>
      </c>
      <c r="D134" s="22" t="s">
        <v>130</v>
      </c>
      <c r="E134" s="22">
        <v>1174.0999999999999</v>
      </c>
      <c r="F134" s="22">
        <f t="shared" si="1"/>
        <v>2348.1999999999998</v>
      </c>
    </row>
    <row r="135" spans="1:6" x14ac:dyDescent="0.25">
      <c r="A135" s="22" t="s">
        <v>1378</v>
      </c>
      <c r="B135" s="22" t="s">
        <v>1379</v>
      </c>
      <c r="C135" s="22">
        <v>2</v>
      </c>
      <c r="D135" s="22" t="s">
        <v>30</v>
      </c>
      <c r="E135" s="22">
        <v>58</v>
      </c>
      <c r="F135" s="22">
        <f t="shared" si="1"/>
        <v>116</v>
      </c>
    </row>
    <row r="136" spans="1:6" ht="30" x14ac:dyDescent="0.25">
      <c r="A136" s="22" t="s">
        <v>1380</v>
      </c>
      <c r="B136" s="22" t="s">
        <v>1381</v>
      </c>
      <c r="C136" s="22">
        <v>15</v>
      </c>
      <c r="D136" s="22" t="s">
        <v>30</v>
      </c>
      <c r="E136" s="22">
        <v>1</v>
      </c>
      <c r="F136" s="22">
        <f t="shared" si="1"/>
        <v>15</v>
      </c>
    </row>
    <row r="137" spans="1:6" x14ac:dyDescent="0.25">
      <c r="A137" s="22" t="s">
        <v>1382</v>
      </c>
      <c r="B137" s="22" t="s">
        <v>1383</v>
      </c>
      <c r="C137" s="22">
        <v>1</v>
      </c>
      <c r="D137" s="22" t="s">
        <v>30</v>
      </c>
      <c r="E137" s="22">
        <v>35590.050799999997</v>
      </c>
      <c r="F137" s="22">
        <f t="shared" ref="F137:F195" si="2">C137*E137</f>
        <v>35590.050799999997</v>
      </c>
    </row>
    <row r="138" spans="1:6" x14ac:dyDescent="0.25">
      <c r="A138" s="22" t="s">
        <v>1384</v>
      </c>
      <c r="B138" s="22" t="s">
        <v>1385</v>
      </c>
      <c r="C138" s="22">
        <v>1</v>
      </c>
      <c r="D138" s="22" t="s">
        <v>30</v>
      </c>
      <c r="E138" s="22">
        <v>18629.84</v>
      </c>
      <c r="F138" s="22">
        <f t="shared" si="2"/>
        <v>18629.84</v>
      </c>
    </row>
    <row r="139" spans="1:6" ht="30" x14ac:dyDescent="0.25">
      <c r="A139" s="22" t="s">
        <v>1386</v>
      </c>
      <c r="B139" s="22" t="s">
        <v>1387</v>
      </c>
      <c r="C139" s="22">
        <v>1</v>
      </c>
      <c r="D139" s="22" t="s">
        <v>30</v>
      </c>
      <c r="E139" s="22">
        <v>10507.9</v>
      </c>
      <c r="F139" s="22">
        <f t="shared" si="2"/>
        <v>10507.9</v>
      </c>
    </row>
    <row r="140" spans="1:6" x14ac:dyDescent="0.25">
      <c r="A140" s="22" t="s">
        <v>1388</v>
      </c>
      <c r="B140" s="22" t="s">
        <v>1389</v>
      </c>
      <c r="C140" s="22">
        <v>51</v>
      </c>
      <c r="D140" s="22" t="s">
        <v>30</v>
      </c>
      <c r="E140" s="22">
        <v>45</v>
      </c>
      <c r="F140" s="22">
        <f t="shared" si="2"/>
        <v>2295</v>
      </c>
    </row>
    <row r="141" spans="1:6" ht="30" x14ac:dyDescent="0.25">
      <c r="A141" s="22" t="s">
        <v>1390</v>
      </c>
      <c r="B141" s="22" t="s">
        <v>1391</v>
      </c>
      <c r="C141" s="22">
        <v>218</v>
      </c>
      <c r="D141" s="22" t="s">
        <v>30</v>
      </c>
      <c r="E141" s="22">
        <v>141</v>
      </c>
      <c r="F141" s="22">
        <f t="shared" si="2"/>
        <v>30738</v>
      </c>
    </row>
    <row r="142" spans="1:6" x14ac:dyDescent="0.25">
      <c r="A142" s="22" t="s">
        <v>1392</v>
      </c>
      <c r="B142" s="22" t="s">
        <v>1393</v>
      </c>
      <c r="C142" s="22">
        <v>2</v>
      </c>
      <c r="D142" s="22" t="s">
        <v>30</v>
      </c>
      <c r="E142" s="22">
        <v>199.11320000000001</v>
      </c>
      <c r="F142" s="22">
        <f t="shared" si="2"/>
        <v>398.22640000000001</v>
      </c>
    </row>
    <row r="143" spans="1:6" x14ac:dyDescent="0.25">
      <c r="A143" s="22" t="s">
        <v>1394</v>
      </c>
      <c r="B143" s="22" t="s">
        <v>1395</v>
      </c>
      <c r="C143" s="22">
        <v>1</v>
      </c>
      <c r="D143" s="22" t="s">
        <v>30</v>
      </c>
      <c r="E143" s="22">
        <v>2773</v>
      </c>
      <c r="F143" s="22">
        <f t="shared" si="2"/>
        <v>2773</v>
      </c>
    </row>
    <row r="144" spans="1:6" x14ac:dyDescent="0.25">
      <c r="A144" s="22" t="s">
        <v>1396</v>
      </c>
      <c r="B144" s="22" t="s">
        <v>1397</v>
      </c>
      <c r="C144" s="22">
        <v>14</v>
      </c>
      <c r="D144" s="22" t="s">
        <v>130</v>
      </c>
      <c r="E144" s="22">
        <v>584.1</v>
      </c>
      <c r="F144" s="22">
        <f t="shared" si="2"/>
        <v>8177.4000000000005</v>
      </c>
    </row>
    <row r="145" spans="1:6" x14ac:dyDescent="0.25">
      <c r="A145" s="22" t="s">
        <v>1398</v>
      </c>
      <c r="B145" s="22" t="s">
        <v>1399</v>
      </c>
      <c r="C145" s="22">
        <v>2</v>
      </c>
      <c r="D145" s="22" t="s">
        <v>30</v>
      </c>
      <c r="E145" s="22">
        <v>1154.2524000000001</v>
      </c>
      <c r="F145" s="22">
        <f t="shared" si="2"/>
        <v>2308.5048000000002</v>
      </c>
    </row>
    <row r="146" spans="1:6" ht="30" x14ac:dyDescent="0.25">
      <c r="A146" s="22" t="s">
        <v>1400</v>
      </c>
      <c r="B146" s="22" t="s">
        <v>1401</v>
      </c>
      <c r="C146" s="22">
        <v>4</v>
      </c>
      <c r="D146" s="22" t="s">
        <v>30</v>
      </c>
      <c r="E146" s="22">
        <v>461.6986</v>
      </c>
      <c r="F146" s="22">
        <f t="shared" si="2"/>
        <v>1846.7944</v>
      </c>
    </row>
    <row r="147" spans="1:6" x14ac:dyDescent="0.25">
      <c r="A147" s="22" t="s">
        <v>1402</v>
      </c>
      <c r="B147" s="22" t="s">
        <v>1403</v>
      </c>
      <c r="C147" s="22">
        <v>5</v>
      </c>
      <c r="D147" s="22" t="s">
        <v>30</v>
      </c>
      <c r="E147" s="22">
        <v>330.4</v>
      </c>
      <c r="F147" s="22">
        <f t="shared" si="2"/>
        <v>1652</v>
      </c>
    </row>
    <row r="148" spans="1:6" ht="30" x14ac:dyDescent="0.25">
      <c r="A148" s="22" t="s">
        <v>1404</v>
      </c>
      <c r="B148" s="22" t="s">
        <v>1405</v>
      </c>
      <c r="C148" s="22">
        <v>6</v>
      </c>
      <c r="D148" s="22" t="s">
        <v>30</v>
      </c>
      <c r="E148" s="22">
        <v>220.66</v>
      </c>
      <c r="F148" s="22">
        <f t="shared" si="2"/>
        <v>1323.96</v>
      </c>
    </row>
    <row r="149" spans="1:6" ht="30" x14ac:dyDescent="0.25">
      <c r="A149" s="22" t="s">
        <v>1406</v>
      </c>
      <c r="B149" s="22" t="s">
        <v>1407</v>
      </c>
      <c r="C149" s="22">
        <v>2</v>
      </c>
      <c r="D149" s="22" t="s">
        <v>30</v>
      </c>
      <c r="E149" s="22">
        <v>310</v>
      </c>
      <c r="F149" s="22">
        <f t="shared" si="2"/>
        <v>620</v>
      </c>
    </row>
    <row r="150" spans="1:6" x14ac:dyDescent="0.25">
      <c r="A150" s="22" t="s">
        <v>1408</v>
      </c>
      <c r="B150" s="22" t="s">
        <v>1409</v>
      </c>
      <c r="C150" s="22">
        <v>16</v>
      </c>
      <c r="D150" s="22" t="s">
        <v>30</v>
      </c>
      <c r="E150" s="22">
        <v>383.5</v>
      </c>
      <c r="F150" s="22">
        <f t="shared" si="2"/>
        <v>6136</v>
      </c>
    </row>
    <row r="151" spans="1:6" x14ac:dyDescent="0.25">
      <c r="A151" s="22" t="s">
        <v>1410</v>
      </c>
      <c r="B151" s="22" t="s">
        <v>1411</v>
      </c>
      <c r="C151" s="22">
        <v>9</v>
      </c>
      <c r="D151" s="22" t="s">
        <v>30</v>
      </c>
      <c r="E151" s="22">
        <v>383.5</v>
      </c>
      <c r="F151" s="22">
        <f t="shared" si="2"/>
        <v>3451.5</v>
      </c>
    </row>
    <row r="152" spans="1:6" ht="30" x14ac:dyDescent="0.25">
      <c r="A152" s="22" t="s">
        <v>1412</v>
      </c>
      <c r="B152" s="22" t="s">
        <v>1413</v>
      </c>
      <c r="C152" s="22">
        <v>13</v>
      </c>
      <c r="D152" s="22" t="s">
        <v>30</v>
      </c>
      <c r="E152" s="22">
        <v>357.54</v>
      </c>
      <c r="F152" s="22">
        <f t="shared" si="2"/>
        <v>4648.0200000000004</v>
      </c>
    </row>
    <row r="153" spans="1:6" ht="30" x14ac:dyDescent="0.25">
      <c r="A153" s="22" t="s">
        <v>1414</v>
      </c>
      <c r="B153" s="22" t="s">
        <v>1415</v>
      </c>
      <c r="C153" s="22">
        <v>3</v>
      </c>
      <c r="D153" s="22" t="s">
        <v>30</v>
      </c>
      <c r="E153" s="22">
        <v>3104.9929999999999</v>
      </c>
      <c r="F153" s="22">
        <f t="shared" si="2"/>
        <v>9314.9789999999994</v>
      </c>
    </row>
    <row r="154" spans="1:6" x14ac:dyDescent="0.25">
      <c r="A154" s="22" t="s">
        <v>1416</v>
      </c>
      <c r="B154" s="22" t="s">
        <v>1417</v>
      </c>
      <c r="C154" s="22">
        <v>7</v>
      </c>
      <c r="D154" s="22" t="s">
        <v>30</v>
      </c>
      <c r="E154" s="22">
        <v>230.1</v>
      </c>
      <c r="F154" s="22">
        <f t="shared" si="2"/>
        <v>1610.7</v>
      </c>
    </row>
    <row r="155" spans="1:6" x14ac:dyDescent="0.25">
      <c r="A155" s="22" t="s">
        <v>1418</v>
      </c>
      <c r="B155" s="22" t="s">
        <v>1419</v>
      </c>
      <c r="C155" s="22">
        <v>2</v>
      </c>
      <c r="D155" s="22" t="s">
        <v>1130</v>
      </c>
      <c r="E155" s="22">
        <v>2891.2950000000001</v>
      </c>
      <c r="F155" s="22">
        <f t="shared" si="2"/>
        <v>5782.59</v>
      </c>
    </row>
    <row r="156" spans="1:6" ht="30" x14ac:dyDescent="0.25">
      <c r="A156" s="22" t="s">
        <v>1420</v>
      </c>
      <c r="B156" s="22" t="s">
        <v>1421</v>
      </c>
      <c r="C156" s="22">
        <v>2</v>
      </c>
      <c r="D156" s="22" t="s">
        <v>30</v>
      </c>
      <c r="E156" s="22">
        <v>1808.0432000000001</v>
      </c>
      <c r="F156" s="22">
        <f t="shared" si="2"/>
        <v>3616.0864000000001</v>
      </c>
    </row>
    <row r="157" spans="1:6" x14ac:dyDescent="0.25">
      <c r="A157" s="22" t="s">
        <v>1422</v>
      </c>
      <c r="B157" s="22" t="s">
        <v>1423</v>
      </c>
      <c r="C157" s="22">
        <v>5</v>
      </c>
      <c r="D157" s="22" t="s">
        <v>30</v>
      </c>
      <c r="E157" s="22">
        <v>34.22</v>
      </c>
      <c r="F157" s="22">
        <f t="shared" si="2"/>
        <v>171.1</v>
      </c>
    </row>
    <row r="158" spans="1:6" ht="45" x14ac:dyDescent="0.25">
      <c r="A158" s="22" t="s">
        <v>1424</v>
      </c>
      <c r="B158" s="22" t="s">
        <v>1425</v>
      </c>
      <c r="C158" s="22">
        <v>15</v>
      </c>
      <c r="D158" s="22" t="s">
        <v>30</v>
      </c>
      <c r="E158" s="22">
        <v>1757.0436</v>
      </c>
      <c r="F158" s="22">
        <f t="shared" si="2"/>
        <v>26355.653999999999</v>
      </c>
    </row>
    <row r="159" spans="1:6" x14ac:dyDescent="0.25">
      <c r="A159" s="22" t="s">
        <v>1426</v>
      </c>
      <c r="B159" s="22" t="s">
        <v>1427</v>
      </c>
      <c r="C159" s="22">
        <v>2</v>
      </c>
      <c r="D159" s="22" t="s">
        <v>30</v>
      </c>
      <c r="E159" s="22">
        <v>931.90499999999997</v>
      </c>
      <c r="F159" s="22">
        <f t="shared" si="2"/>
        <v>1863.81</v>
      </c>
    </row>
    <row r="160" spans="1:6" x14ac:dyDescent="0.25">
      <c r="A160" s="22" t="s">
        <v>1428</v>
      </c>
      <c r="B160" s="22" t="s">
        <v>1429</v>
      </c>
      <c r="C160" s="22">
        <v>1</v>
      </c>
      <c r="D160" s="22" t="s">
        <v>30</v>
      </c>
      <c r="E160" s="22">
        <v>319.55579999999998</v>
      </c>
      <c r="F160" s="22">
        <f t="shared" si="2"/>
        <v>319.55579999999998</v>
      </c>
    </row>
    <row r="161" spans="1:6" ht="14.25" customHeight="1" x14ac:dyDescent="0.25">
      <c r="A161" s="22" t="s">
        <v>1430</v>
      </c>
      <c r="B161" s="22" t="s">
        <v>1431</v>
      </c>
      <c r="C161" s="22">
        <v>12</v>
      </c>
      <c r="D161" s="22" t="s">
        <v>30</v>
      </c>
      <c r="E161" s="22">
        <v>460.2</v>
      </c>
      <c r="F161" s="22">
        <f t="shared" si="2"/>
        <v>5522.4</v>
      </c>
    </row>
    <row r="162" spans="1:6" ht="30" x14ac:dyDescent="0.25">
      <c r="A162" s="22" t="s">
        <v>1432</v>
      </c>
      <c r="B162" s="22" t="s">
        <v>1433</v>
      </c>
      <c r="C162" s="22">
        <v>65</v>
      </c>
      <c r="D162" s="22" t="s">
        <v>30</v>
      </c>
      <c r="E162" s="22">
        <v>184.08</v>
      </c>
      <c r="F162" s="22">
        <f t="shared" si="2"/>
        <v>11965.2</v>
      </c>
    </row>
    <row r="163" spans="1:6" ht="30" x14ac:dyDescent="0.25">
      <c r="A163" s="22" t="s">
        <v>1434</v>
      </c>
      <c r="B163" s="22" t="s">
        <v>1435</v>
      </c>
      <c r="C163" s="22">
        <v>28</v>
      </c>
      <c r="D163" s="22" t="s">
        <v>30</v>
      </c>
      <c r="E163" s="22">
        <v>513.29999999999995</v>
      </c>
      <c r="F163" s="22">
        <f t="shared" si="2"/>
        <v>14372.399999999998</v>
      </c>
    </row>
    <row r="164" spans="1:6" x14ac:dyDescent="0.25">
      <c r="A164" s="22" t="s">
        <v>1436</v>
      </c>
      <c r="B164" s="22" t="s">
        <v>1437</v>
      </c>
      <c r="C164" s="22">
        <v>2</v>
      </c>
      <c r="D164" s="22" t="s">
        <v>30</v>
      </c>
      <c r="E164" s="22">
        <v>397.66</v>
      </c>
      <c r="F164" s="22">
        <f t="shared" si="2"/>
        <v>795.32</v>
      </c>
    </row>
    <row r="165" spans="1:6" ht="45" x14ac:dyDescent="0.25">
      <c r="A165" s="22" t="s">
        <v>1438</v>
      </c>
      <c r="B165" s="22" t="s">
        <v>1439</v>
      </c>
      <c r="C165" s="22">
        <v>3</v>
      </c>
      <c r="D165" s="22" t="s">
        <v>30</v>
      </c>
      <c r="E165" s="22">
        <v>24190</v>
      </c>
      <c r="F165" s="22">
        <f t="shared" si="2"/>
        <v>72570</v>
      </c>
    </row>
    <row r="166" spans="1:6" ht="30" x14ac:dyDescent="0.25">
      <c r="A166" s="22" t="s">
        <v>1440</v>
      </c>
      <c r="B166" s="22" t="s">
        <v>1441</v>
      </c>
      <c r="C166" s="22">
        <v>1</v>
      </c>
      <c r="D166" s="22" t="s">
        <v>30</v>
      </c>
      <c r="E166" s="22">
        <v>1123.0650000000001</v>
      </c>
      <c r="F166" s="22">
        <f t="shared" si="2"/>
        <v>1123.0650000000001</v>
      </c>
    </row>
    <row r="167" spans="1:6" x14ac:dyDescent="0.25">
      <c r="A167" s="22" t="s">
        <v>1442</v>
      </c>
      <c r="B167" s="22" t="s">
        <v>1443</v>
      </c>
      <c r="C167" s="22">
        <v>2</v>
      </c>
      <c r="D167" s="22" t="s">
        <v>30</v>
      </c>
      <c r="E167" s="22">
        <v>572.29999999999995</v>
      </c>
      <c r="F167" s="22">
        <f t="shared" si="2"/>
        <v>1144.5999999999999</v>
      </c>
    </row>
    <row r="168" spans="1:6" x14ac:dyDescent="0.25">
      <c r="A168" s="22" t="s">
        <v>1444</v>
      </c>
      <c r="B168" s="22" t="s">
        <v>1445</v>
      </c>
      <c r="C168" s="22">
        <v>9</v>
      </c>
      <c r="D168" s="22" t="s">
        <v>30</v>
      </c>
      <c r="E168" s="22">
        <v>445</v>
      </c>
      <c r="F168" s="22">
        <f t="shared" si="2"/>
        <v>4005</v>
      </c>
    </row>
    <row r="169" spans="1:6" ht="30" x14ac:dyDescent="0.25">
      <c r="A169" s="22" t="s">
        <v>1446</v>
      </c>
      <c r="B169" s="22" t="s">
        <v>1447</v>
      </c>
      <c r="C169" s="22">
        <v>1</v>
      </c>
      <c r="D169" s="22" t="s">
        <v>30</v>
      </c>
      <c r="E169" s="22">
        <v>515</v>
      </c>
      <c r="F169" s="22">
        <f t="shared" si="2"/>
        <v>515</v>
      </c>
    </row>
    <row r="170" spans="1:6" x14ac:dyDescent="0.25">
      <c r="A170" s="22" t="s">
        <v>1448</v>
      </c>
      <c r="B170" s="22" t="s">
        <v>1449</v>
      </c>
      <c r="C170" s="22">
        <v>21</v>
      </c>
      <c r="D170" s="22" t="s">
        <v>30</v>
      </c>
      <c r="E170" s="22">
        <v>450</v>
      </c>
      <c r="F170" s="22">
        <f t="shared" si="2"/>
        <v>9450</v>
      </c>
    </row>
    <row r="171" spans="1:6" x14ac:dyDescent="0.25">
      <c r="A171" s="22" t="s">
        <v>1450</v>
      </c>
      <c r="B171" s="22" t="s">
        <v>1451</v>
      </c>
      <c r="C171" s="22">
        <v>12</v>
      </c>
      <c r="D171" s="22" t="s">
        <v>30</v>
      </c>
      <c r="E171" s="22">
        <v>445</v>
      </c>
      <c r="F171" s="22">
        <f t="shared" si="2"/>
        <v>5340</v>
      </c>
    </row>
    <row r="172" spans="1:6" ht="30" x14ac:dyDescent="0.25">
      <c r="A172" s="22" t="s">
        <v>1452</v>
      </c>
      <c r="B172" s="22" t="s">
        <v>1453</v>
      </c>
      <c r="C172" s="22">
        <v>20</v>
      </c>
      <c r="D172" s="22" t="s">
        <v>30</v>
      </c>
      <c r="E172" s="22">
        <v>515</v>
      </c>
      <c r="F172" s="22">
        <f t="shared" si="2"/>
        <v>10300</v>
      </c>
    </row>
    <row r="173" spans="1:6" ht="19.5" customHeight="1" x14ac:dyDescent="0.25">
      <c r="A173" s="22" t="s">
        <v>1454</v>
      </c>
      <c r="B173" s="22" t="s">
        <v>1455</v>
      </c>
      <c r="C173" s="22">
        <v>97</v>
      </c>
      <c r="D173" s="22" t="s">
        <v>30</v>
      </c>
      <c r="E173" s="22">
        <v>465</v>
      </c>
      <c r="F173" s="22">
        <f t="shared" si="2"/>
        <v>45105</v>
      </c>
    </row>
    <row r="174" spans="1:6" x14ac:dyDescent="0.25">
      <c r="A174" s="22" t="s">
        <v>1456</v>
      </c>
      <c r="B174" s="22" t="s">
        <v>1457</v>
      </c>
      <c r="C174" s="22">
        <v>2</v>
      </c>
      <c r="D174" s="22" t="s">
        <v>30</v>
      </c>
      <c r="E174" s="22">
        <v>1</v>
      </c>
      <c r="F174" s="22">
        <f t="shared" si="2"/>
        <v>2</v>
      </c>
    </row>
    <row r="175" spans="1:6" ht="30" x14ac:dyDescent="0.25">
      <c r="A175" s="22" t="s">
        <v>1458</v>
      </c>
      <c r="B175" s="22" t="s">
        <v>1459</v>
      </c>
      <c r="C175" s="22">
        <v>1</v>
      </c>
      <c r="D175" s="22" t="s">
        <v>30</v>
      </c>
      <c r="E175" s="2">
        <v>518799</v>
      </c>
      <c r="F175" s="22">
        <f t="shared" si="2"/>
        <v>518799</v>
      </c>
    </row>
    <row r="176" spans="1:6" ht="30" x14ac:dyDescent="0.25">
      <c r="A176" s="22" t="s">
        <v>1460</v>
      </c>
      <c r="B176" s="22" t="s">
        <v>1461</v>
      </c>
      <c r="C176" s="22">
        <v>1</v>
      </c>
      <c r="D176" s="22" t="s">
        <v>30</v>
      </c>
      <c r="E176" s="22">
        <v>2363579</v>
      </c>
      <c r="F176" s="22">
        <f t="shared" si="2"/>
        <v>2363579</v>
      </c>
    </row>
    <row r="177" spans="1:6" ht="30" x14ac:dyDescent="0.25">
      <c r="A177" s="22" t="s">
        <v>1462</v>
      </c>
      <c r="B177" s="22" t="s">
        <v>1463</v>
      </c>
      <c r="C177" s="22">
        <v>1</v>
      </c>
      <c r="D177" s="22" t="s">
        <v>30</v>
      </c>
      <c r="E177" s="22">
        <v>1021718</v>
      </c>
      <c r="F177" s="22">
        <f t="shared" si="2"/>
        <v>1021718</v>
      </c>
    </row>
    <row r="178" spans="1:6" ht="30" x14ac:dyDescent="0.25">
      <c r="A178" s="22" t="s">
        <v>1464</v>
      </c>
      <c r="B178" s="22" t="s">
        <v>1465</v>
      </c>
      <c r="C178" s="22">
        <v>1</v>
      </c>
      <c r="D178" s="22" t="s">
        <v>30</v>
      </c>
      <c r="E178" s="22">
        <v>2205951</v>
      </c>
      <c r="F178" s="22">
        <f t="shared" si="2"/>
        <v>2205951</v>
      </c>
    </row>
    <row r="179" spans="1:6" ht="30" x14ac:dyDescent="0.25">
      <c r="A179" s="22" t="s">
        <v>1466</v>
      </c>
      <c r="B179" s="22" t="s">
        <v>1467</v>
      </c>
      <c r="C179" s="22">
        <v>1</v>
      </c>
      <c r="D179" s="22" t="s">
        <v>30</v>
      </c>
      <c r="E179" s="22">
        <v>186487</v>
      </c>
      <c r="F179" s="22">
        <f t="shared" si="2"/>
        <v>186487</v>
      </c>
    </row>
    <row r="180" spans="1:6" ht="30" x14ac:dyDescent="0.25">
      <c r="A180" s="22" t="s">
        <v>1468</v>
      </c>
      <c r="B180" s="22" t="s">
        <v>1469</v>
      </c>
      <c r="C180" s="22">
        <v>1</v>
      </c>
      <c r="D180" s="22" t="s">
        <v>30</v>
      </c>
      <c r="E180" s="22">
        <v>43593</v>
      </c>
      <c r="F180" s="22">
        <f t="shared" si="2"/>
        <v>43593</v>
      </c>
    </row>
    <row r="181" spans="1:6" x14ac:dyDescent="0.25">
      <c r="A181" s="22" t="s">
        <v>1470</v>
      </c>
      <c r="B181" s="22" t="s">
        <v>1471</v>
      </c>
      <c r="C181" s="22">
        <v>1</v>
      </c>
      <c r="D181" s="22" t="s">
        <v>30</v>
      </c>
      <c r="E181" s="22">
        <v>515</v>
      </c>
      <c r="F181" s="22">
        <f t="shared" si="2"/>
        <v>515</v>
      </c>
    </row>
    <row r="182" spans="1:6" ht="45" x14ac:dyDescent="0.25">
      <c r="A182" s="22" t="s">
        <v>1472</v>
      </c>
      <c r="B182" s="22" t="s">
        <v>1473</v>
      </c>
      <c r="C182" s="22">
        <v>16</v>
      </c>
      <c r="D182" s="22" t="s">
        <v>30</v>
      </c>
      <c r="E182" s="22">
        <v>530</v>
      </c>
      <c r="F182" s="22">
        <f t="shared" si="2"/>
        <v>8480</v>
      </c>
    </row>
    <row r="183" spans="1:6" x14ac:dyDescent="0.25">
      <c r="A183" s="22" t="s">
        <v>1474</v>
      </c>
      <c r="B183" s="22" t="s">
        <v>1475</v>
      </c>
      <c r="C183" s="22">
        <v>18</v>
      </c>
      <c r="D183" s="22" t="s">
        <v>30</v>
      </c>
      <c r="E183" s="22">
        <v>515</v>
      </c>
      <c r="F183" s="22">
        <f t="shared" si="2"/>
        <v>9270</v>
      </c>
    </row>
    <row r="184" spans="1:6" x14ac:dyDescent="0.25">
      <c r="A184" s="22" t="s">
        <v>1476</v>
      </c>
      <c r="B184" s="22" t="s">
        <v>1477</v>
      </c>
      <c r="C184" s="22">
        <v>191</v>
      </c>
      <c r="D184" s="22" t="s">
        <v>30</v>
      </c>
      <c r="E184" s="22">
        <v>750</v>
      </c>
      <c r="F184" s="22">
        <f t="shared" si="2"/>
        <v>143250</v>
      </c>
    </row>
    <row r="185" spans="1:6" x14ac:dyDescent="0.25">
      <c r="A185" s="22" t="s">
        <v>1478</v>
      </c>
      <c r="B185" s="22" t="s">
        <v>1479</v>
      </c>
      <c r="C185" s="22">
        <v>4</v>
      </c>
      <c r="D185" s="22" t="s">
        <v>30</v>
      </c>
      <c r="E185" s="22">
        <v>1975</v>
      </c>
      <c r="F185" s="22">
        <f t="shared" si="2"/>
        <v>7900</v>
      </c>
    </row>
    <row r="186" spans="1:6" x14ac:dyDescent="0.25">
      <c r="A186" s="22" t="s">
        <v>1480</v>
      </c>
      <c r="B186" s="22" t="s">
        <v>1481</v>
      </c>
      <c r="C186" s="22">
        <v>4</v>
      </c>
      <c r="D186" s="22" t="s">
        <v>30</v>
      </c>
      <c r="E186" s="22">
        <v>1975</v>
      </c>
      <c r="F186" s="22">
        <f t="shared" si="2"/>
        <v>7900</v>
      </c>
    </row>
    <row r="187" spans="1:6" x14ac:dyDescent="0.25">
      <c r="A187" s="22" t="s">
        <v>1482</v>
      </c>
      <c r="B187" s="22" t="s">
        <v>1483</v>
      </c>
      <c r="C187" s="22">
        <v>36</v>
      </c>
      <c r="D187" s="22" t="s">
        <v>30</v>
      </c>
      <c r="E187" s="22">
        <v>948.72</v>
      </c>
      <c r="F187" s="22">
        <f t="shared" si="2"/>
        <v>34153.919999999998</v>
      </c>
    </row>
    <row r="188" spans="1:6" ht="15" customHeight="1" x14ac:dyDescent="0.25">
      <c r="A188" s="22" t="s">
        <v>1484</v>
      </c>
      <c r="B188" s="22" t="s">
        <v>1485</v>
      </c>
      <c r="C188" s="22">
        <v>2</v>
      </c>
      <c r="D188" s="22" t="s">
        <v>30</v>
      </c>
      <c r="E188" s="22">
        <v>1</v>
      </c>
      <c r="F188" s="22">
        <f t="shared" si="2"/>
        <v>2</v>
      </c>
    </row>
    <row r="189" spans="1:6" x14ac:dyDescent="0.25">
      <c r="A189" s="22" t="s">
        <v>1486</v>
      </c>
      <c r="B189" s="22" t="s">
        <v>1487</v>
      </c>
      <c r="C189" s="22">
        <v>10</v>
      </c>
      <c r="D189" s="22" t="s">
        <v>30</v>
      </c>
      <c r="E189" s="22">
        <v>345</v>
      </c>
      <c r="F189" s="22">
        <f t="shared" si="2"/>
        <v>3450</v>
      </c>
    </row>
    <row r="190" spans="1:6" ht="30" x14ac:dyDescent="0.25">
      <c r="A190" s="22" t="s">
        <v>1488</v>
      </c>
      <c r="B190" s="22" t="s">
        <v>1489</v>
      </c>
      <c r="C190" s="22">
        <v>18</v>
      </c>
      <c r="D190" s="22" t="s">
        <v>30</v>
      </c>
      <c r="E190" s="22">
        <v>492</v>
      </c>
      <c r="F190" s="22">
        <f t="shared" si="2"/>
        <v>8856</v>
      </c>
    </row>
    <row r="191" spans="1:6" ht="30" x14ac:dyDescent="0.25">
      <c r="A191" s="22" t="s">
        <v>1490</v>
      </c>
      <c r="B191" s="22" t="s">
        <v>1491</v>
      </c>
      <c r="C191" s="22">
        <v>2</v>
      </c>
      <c r="D191" s="22" t="s">
        <v>30</v>
      </c>
      <c r="E191" s="22">
        <v>255</v>
      </c>
      <c r="F191" s="22">
        <f t="shared" si="2"/>
        <v>510</v>
      </c>
    </row>
    <row r="192" spans="1:6" ht="30" x14ac:dyDescent="0.25">
      <c r="A192" s="22" t="s">
        <v>1492</v>
      </c>
      <c r="B192" s="22" t="s">
        <v>1493</v>
      </c>
      <c r="C192" s="22">
        <v>12</v>
      </c>
      <c r="D192" s="22" t="s">
        <v>30</v>
      </c>
      <c r="E192" s="22">
        <v>450</v>
      </c>
      <c r="F192" s="22">
        <f t="shared" si="2"/>
        <v>5400</v>
      </c>
    </row>
    <row r="193" spans="1:6" x14ac:dyDescent="0.25">
      <c r="A193" s="22" t="s">
        <v>1494</v>
      </c>
      <c r="B193" s="22" t="s">
        <v>1495</v>
      </c>
      <c r="C193" s="22">
        <v>18</v>
      </c>
      <c r="D193" s="22" t="s">
        <v>30</v>
      </c>
      <c r="E193" s="22">
        <v>250</v>
      </c>
      <c r="F193" s="22">
        <f t="shared" si="2"/>
        <v>4500</v>
      </c>
    </row>
    <row r="194" spans="1:6" x14ac:dyDescent="0.25">
      <c r="A194" s="22" t="s">
        <v>1496</v>
      </c>
      <c r="B194" s="22" t="s">
        <v>1497</v>
      </c>
      <c r="C194" s="22">
        <v>7</v>
      </c>
      <c r="D194" s="22" t="s">
        <v>30</v>
      </c>
      <c r="E194" s="22">
        <v>470</v>
      </c>
      <c r="F194" s="22">
        <f t="shared" si="2"/>
        <v>3290</v>
      </c>
    </row>
    <row r="195" spans="1:6" ht="30" x14ac:dyDescent="0.25">
      <c r="A195" s="22" t="s">
        <v>1498</v>
      </c>
      <c r="B195" s="22" t="s">
        <v>1499</v>
      </c>
      <c r="C195" s="22">
        <v>7</v>
      </c>
      <c r="D195" s="22" t="s">
        <v>30</v>
      </c>
      <c r="E195" s="22">
        <v>155</v>
      </c>
      <c r="F195" s="22">
        <f t="shared" si="2"/>
        <v>1085</v>
      </c>
    </row>
    <row r="196" spans="1:6" x14ac:dyDescent="0.25">
      <c r="F196" s="24">
        <f>SUM(F8:F195)</f>
        <v>8958265.7542000003</v>
      </c>
    </row>
    <row r="200" spans="1:6" ht="15.75" x14ac:dyDescent="0.25">
      <c r="A200" s="17" t="s">
        <v>20</v>
      </c>
      <c r="B200" s="17"/>
      <c r="C200" s="17"/>
      <c r="D200" s="17"/>
      <c r="E200" s="17"/>
      <c r="F200" s="17"/>
    </row>
    <row r="201" spans="1:6" ht="15.75" x14ac:dyDescent="0.25">
      <c r="A201" s="17" t="s">
        <v>1</v>
      </c>
      <c r="B201" s="17"/>
      <c r="C201" s="17"/>
      <c r="D201" s="17"/>
      <c r="E201" s="17"/>
      <c r="F201" s="17"/>
    </row>
    <row r="202" spans="1:6" ht="15.75" x14ac:dyDescent="0.25">
      <c r="A202" s="17" t="s">
        <v>21</v>
      </c>
      <c r="B202" s="17"/>
      <c r="C202" s="17"/>
      <c r="D202" s="17"/>
      <c r="E202" s="17"/>
      <c r="F202" s="17"/>
    </row>
    <row r="203" spans="1:6" ht="15.75" x14ac:dyDescent="0.25">
      <c r="B203" s="18"/>
    </row>
    <row r="204" spans="1:6" ht="15.75" x14ac:dyDescent="0.25">
      <c r="A204" s="19" t="s">
        <v>1121</v>
      </c>
      <c r="B204" s="19"/>
      <c r="C204" s="19"/>
      <c r="D204" s="19"/>
      <c r="E204" s="19"/>
      <c r="F204" s="19"/>
    </row>
    <row r="205" spans="1:6" ht="30" x14ac:dyDescent="0.25">
      <c r="A205" s="30" t="s">
        <v>23</v>
      </c>
      <c r="B205" s="30" t="s">
        <v>24</v>
      </c>
      <c r="C205" s="31" t="s">
        <v>1544</v>
      </c>
      <c r="D205" s="30" t="s">
        <v>26</v>
      </c>
      <c r="E205" s="30" t="s">
        <v>27</v>
      </c>
      <c r="F205" s="30" t="s">
        <v>8</v>
      </c>
    </row>
    <row r="206" spans="1:6" x14ac:dyDescent="0.25">
      <c r="A206" s="22" t="s">
        <v>1126</v>
      </c>
      <c r="B206" s="22" t="s">
        <v>1127</v>
      </c>
      <c r="C206" s="22">
        <v>2</v>
      </c>
      <c r="D206" s="22" t="s">
        <v>130</v>
      </c>
      <c r="E206" s="22">
        <v>586.46</v>
      </c>
      <c r="F206" s="22">
        <f t="shared" ref="F206:F269" si="3">C206*E206</f>
        <v>1172.92</v>
      </c>
    </row>
    <row r="207" spans="1:6" ht="30" x14ac:dyDescent="0.25">
      <c r="A207" s="22" t="s">
        <v>1135</v>
      </c>
      <c r="B207" s="22" t="s">
        <v>1136</v>
      </c>
      <c r="C207" s="22">
        <v>300</v>
      </c>
      <c r="D207" s="22" t="s">
        <v>1130</v>
      </c>
      <c r="E207" s="22">
        <v>14.75</v>
      </c>
      <c r="F207" s="22">
        <f t="shared" si="3"/>
        <v>4425</v>
      </c>
    </row>
    <row r="208" spans="1:6" ht="30" x14ac:dyDescent="0.25">
      <c r="A208" s="22" t="s">
        <v>1147</v>
      </c>
      <c r="B208" s="22" t="s">
        <v>1148</v>
      </c>
      <c r="C208" s="22">
        <v>12</v>
      </c>
      <c r="D208" s="22" t="s">
        <v>30</v>
      </c>
      <c r="E208" s="22">
        <v>2142.585</v>
      </c>
      <c r="F208" s="22">
        <f t="shared" si="3"/>
        <v>25711.02</v>
      </c>
    </row>
    <row r="209" spans="1:6" x14ac:dyDescent="0.25">
      <c r="A209" s="22" t="s">
        <v>1151</v>
      </c>
      <c r="B209" s="22" t="s">
        <v>1152</v>
      </c>
      <c r="C209" s="22">
        <v>38</v>
      </c>
      <c r="D209" s="22" t="s">
        <v>30</v>
      </c>
      <c r="E209" s="22">
        <v>1</v>
      </c>
      <c r="F209" s="22">
        <f t="shared" si="3"/>
        <v>38</v>
      </c>
    </row>
    <row r="210" spans="1:6" ht="30" x14ac:dyDescent="0.25">
      <c r="A210" s="22" t="s">
        <v>1896</v>
      </c>
      <c r="B210" s="22" t="s">
        <v>1897</v>
      </c>
      <c r="C210" s="22">
        <v>7</v>
      </c>
      <c r="D210" s="22" t="s">
        <v>30</v>
      </c>
      <c r="E210" s="22">
        <v>4635.0046000000002</v>
      </c>
      <c r="F210" s="22">
        <f t="shared" si="3"/>
        <v>32445.032200000001</v>
      </c>
    </row>
    <row r="211" spans="1:6" x14ac:dyDescent="0.25">
      <c r="A211" s="22" t="s">
        <v>1155</v>
      </c>
      <c r="B211" s="22" t="s">
        <v>1156</v>
      </c>
      <c r="C211" s="22">
        <v>8</v>
      </c>
      <c r="D211" s="22" t="s">
        <v>30</v>
      </c>
      <c r="E211" s="22">
        <v>10620</v>
      </c>
      <c r="F211" s="22">
        <f t="shared" si="3"/>
        <v>84960</v>
      </c>
    </row>
    <row r="212" spans="1:6" x14ac:dyDescent="0.25">
      <c r="A212" s="22" t="s">
        <v>1163</v>
      </c>
      <c r="B212" s="22" t="s">
        <v>1164</v>
      </c>
      <c r="C212" s="22">
        <v>111</v>
      </c>
      <c r="D212" s="22" t="s">
        <v>30</v>
      </c>
      <c r="E212" s="22">
        <v>195</v>
      </c>
      <c r="F212" s="22">
        <f t="shared" si="3"/>
        <v>21645</v>
      </c>
    </row>
    <row r="213" spans="1:6" x14ac:dyDescent="0.25">
      <c r="A213" s="22" t="s">
        <v>1165</v>
      </c>
      <c r="B213" s="22" t="s">
        <v>1166</v>
      </c>
      <c r="C213" s="22">
        <v>185</v>
      </c>
      <c r="D213" s="22" t="s">
        <v>30</v>
      </c>
      <c r="E213" s="22">
        <v>206</v>
      </c>
      <c r="F213" s="22">
        <f t="shared" si="3"/>
        <v>38110</v>
      </c>
    </row>
    <row r="214" spans="1:6" x14ac:dyDescent="0.25">
      <c r="A214" s="22" t="s">
        <v>1167</v>
      </c>
      <c r="B214" s="22" t="s">
        <v>1168</v>
      </c>
      <c r="C214" s="22">
        <v>202</v>
      </c>
      <c r="D214" s="22" t="s">
        <v>30</v>
      </c>
      <c r="E214" s="22">
        <v>30</v>
      </c>
      <c r="F214" s="22">
        <f t="shared" si="3"/>
        <v>6060</v>
      </c>
    </row>
    <row r="215" spans="1:6" x14ac:dyDescent="0.25">
      <c r="A215" s="22" t="s">
        <v>1169</v>
      </c>
      <c r="B215" s="22" t="s">
        <v>1170</v>
      </c>
      <c r="C215" s="22">
        <v>8</v>
      </c>
      <c r="D215" s="22" t="s">
        <v>30</v>
      </c>
      <c r="E215" s="22">
        <v>265.5</v>
      </c>
      <c r="F215" s="22">
        <f t="shared" si="3"/>
        <v>2124</v>
      </c>
    </row>
    <row r="216" spans="1:6" ht="30" x14ac:dyDescent="0.25">
      <c r="A216" s="22" t="s">
        <v>1171</v>
      </c>
      <c r="B216" s="22" t="s">
        <v>1172</v>
      </c>
      <c r="C216" s="22">
        <v>2</v>
      </c>
      <c r="D216" s="22" t="s">
        <v>30</v>
      </c>
      <c r="E216" s="22">
        <v>306.8</v>
      </c>
      <c r="F216" s="22">
        <f t="shared" si="3"/>
        <v>613.6</v>
      </c>
    </row>
    <row r="217" spans="1:6" ht="30" x14ac:dyDescent="0.25">
      <c r="A217" s="22" t="s">
        <v>1175</v>
      </c>
      <c r="B217" s="22" t="s">
        <v>1176</v>
      </c>
      <c r="C217" s="22">
        <v>33</v>
      </c>
      <c r="D217" s="22" t="s">
        <v>30</v>
      </c>
      <c r="E217" s="22">
        <v>2106.3000000000002</v>
      </c>
      <c r="F217" s="22">
        <f t="shared" si="3"/>
        <v>69507.900000000009</v>
      </c>
    </row>
    <row r="218" spans="1:6" x14ac:dyDescent="0.25">
      <c r="A218" s="22" t="s">
        <v>1179</v>
      </c>
      <c r="B218" s="22" t="s">
        <v>1180</v>
      </c>
      <c r="C218" s="22">
        <v>10</v>
      </c>
      <c r="D218" s="22" t="s">
        <v>30</v>
      </c>
      <c r="E218" s="22">
        <v>320</v>
      </c>
      <c r="F218" s="22">
        <f t="shared" si="3"/>
        <v>3200</v>
      </c>
    </row>
    <row r="219" spans="1:6" x14ac:dyDescent="0.25">
      <c r="A219" s="22" t="s">
        <v>1181</v>
      </c>
      <c r="B219" s="22" t="s">
        <v>1182</v>
      </c>
      <c r="C219" s="22">
        <v>3</v>
      </c>
      <c r="D219" s="22" t="s">
        <v>30</v>
      </c>
      <c r="E219" s="22">
        <v>595</v>
      </c>
      <c r="F219" s="22">
        <f t="shared" si="3"/>
        <v>1785</v>
      </c>
    </row>
    <row r="220" spans="1:6" x14ac:dyDescent="0.25">
      <c r="A220" s="22" t="s">
        <v>1185</v>
      </c>
      <c r="B220" s="22" t="s">
        <v>1186</v>
      </c>
      <c r="C220" s="22">
        <v>7</v>
      </c>
      <c r="D220" s="22" t="s">
        <v>30</v>
      </c>
      <c r="E220" s="22">
        <v>448.4</v>
      </c>
      <c r="F220" s="22">
        <f t="shared" si="3"/>
        <v>3138.7999999999997</v>
      </c>
    </row>
    <row r="221" spans="1:6" x14ac:dyDescent="0.25">
      <c r="A221" s="22" t="s">
        <v>1187</v>
      </c>
      <c r="B221" s="22" t="s">
        <v>1188</v>
      </c>
      <c r="C221" s="22">
        <v>7</v>
      </c>
      <c r="D221" s="22" t="s">
        <v>30</v>
      </c>
      <c r="E221" s="22">
        <v>448.4</v>
      </c>
      <c r="F221" s="22">
        <f t="shared" si="3"/>
        <v>3138.7999999999997</v>
      </c>
    </row>
    <row r="222" spans="1:6" ht="30" x14ac:dyDescent="0.25">
      <c r="A222" s="22" t="s">
        <v>1189</v>
      </c>
      <c r="B222" s="22" t="s">
        <v>1190</v>
      </c>
      <c r="C222" s="22">
        <v>5</v>
      </c>
      <c r="D222" s="22" t="s">
        <v>30</v>
      </c>
      <c r="E222" s="22">
        <v>810</v>
      </c>
      <c r="F222" s="22">
        <f t="shared" si="3"/>
        <v>4050</v>
      </c>
    </row>
    <row r="223" spans="1:6" ht="30" x14ac:dyDescent="0.25">
      <c r="A223" s="22" t="s">
        <v>1191</v>
      </c>
      <c r="B223" s="22" t="s">
        <v>1192</v>
      </c>
      <c r="C223" s="22">
        <v>7</v>
      </c>
      <c r="D223" s="22" t="s">
        <v>30</v>
      </c>
      <c r="E223" s="22">
        <v>930</v>
      </c>
      <c r="F223" s="22">
        <f t="shared" si="3"/>
        <v>6510</v>
      </c>
    </row>
    <row r="224" spans="1:6" x14ac:dyDescent="0.25">
      <c r="A224" s="22" t="s">
        <v>1195</v>
      </c>
      <c r="B224" s="22" t="s">
        <v>1196</v>
      </c>
      <c r="C224" s="22">
        <v>29</v>
      </c>
      <c r="D224" s="22" t="s">
        <v>30</v>
      </c>
      <c r="E224" s="22">
        <v>100.3</v>
      </c>
      <c r="F224" s="22">
        <f t="shared" si="3"/>
        <v>2908.7</v>
      </c>
    </row>
    <row r="225" spans="1:6" ht="30" x14ac:dyDescent="0.25">
      <c r="A225" s="22" t="s">
        <v>1197</v>
      </c>
      <c r="B225" s="22" t="s">
        <v>1198</v>
      </c>
      <c r="C225" s="22">
        <v>21</v>
      </c>
      <c r="D225" s="22" t="s">
        <v>30</v>
      </c>
      <c r="E225" s="22">
        <v>147.5</v>
      </c>
      <c r="F225" s="22">
        <f t="shared" si="3"/>
        <v>3097.5</v>
      </c>
    </row>
    <row r="226" spans="1:6" x14ac:dyDescent="0.25">
      <c r="A226" s="22" t="s">
        <v>1201</v>
      </c>
      <c r="B226" s="22" t="s">
        <v>1202</v>
      </c>
      <c r="C226" s="22">
        <v>1</v>
      </c>
      <c r="D226" s="22" t="s">
        <v>30</v>
      </c>
      <c r="E226" s="22">
        <v>3221.4</v>
      </c>
      <c r="F226" s="22">
        <f t="shared" si="3"/>
        <v>3221.4</v>
      </c>
    </row>
    <row r="227" spans="1:6" x14ac:dyDescent="0.25">
      <c r="A227" s="22" t="s">
        <v>1444</v>
      </c>
      <c r="B227" s="22" t="s">
        <v>1445</v>
      </c>
      <c r="C227" s="22">
        <v>9</v>
      </c>
      <c r="D227" s="22" t="s">
        <v>30</v>
      </c>
      <c r="E227" s="22">
        <v>445</v>
      </c>
      <c r="F227" s="22">
        <f t="shared" si="3"/>
        <v>4005</v>
      </c>
    </row>
    <row r="228" spans="1:6" x14ac:dyDescent="0.25">
      <c r="A228" s="22" t="s">
        <v>1898</v>
      </c>
      <c r="B228" s="22" t="s">
        <v>1899</v>
      </c>
      <c r="C228" s="22">
        <v>50</v>
      </c>
      <c r="D228" s="22" t="s">
        <v>30</v>
      </c>
      <c r="E228" s="22">
        <v>1</v>
      </c>
      <c r="F228" s="22">
        <f t="shared" si="3"/>
        <v>50</v>
      </c>
    </row>
    <row r="229" spans="1:6" ht="30" x14ac:dyDescent="0.25">
      <c r="A229" s="22" t="s">
        <v>1446</v>
      </c>
      <c r="B229" s="22" t="s">
        <v>1447</v>
      </c>
      <c r="C229" s="22">
        <v>1</v>
      </c>
      <c r="D229" s="22" t="s">
        <v>30</v>
      </c>
      <c r="E229" s="22">
        <v>515</v>
      </c>
      <c r="F229" s="22">
        <f t="shared" si="3"/>
        <v>515</v>
      </c>
    </row>
    <row r="230" spans="1:6" x14ac:dyDescent="0.25">
      <c r="A230" s="22" t="s">
        <v>1203</v>
      </c>
      <c r="B230" s="22" t="s">
        <v>1204</v>
      </c>
      <c r="C230" s="22">
        <v>3</v>
      </c>
      <c r="D230" s="22" t="s">
        <v>30</v>
      </c>
      <c r="E230" s="22">
        <v>336.3</v>
      </c>
      <c r="F230" s="22">
        <f t="shared" si="3"/>
        <v>1008.9000000000001</v>
      </c>
    </row>
    <row r="231" spans="1:6" ht="30" x14ac:dyDescent="0.25">
      <c r="A231" s="22" t="s">
        <v>1205</v>
      </c>
      <c r="B231" s="22" t="s">
        <v>1206</v>
      </c>
      <c r="C231" s="22">
        <v>10</v>
      </c>
      <c r="D231" s="22" t="s">
        <v>30</v>
      </c>
      <c r="E231" s="22">
        <v>147.5</v>
      </c>
      <c r="F231" s="22">
        <f t="shared" si="3"/>
        <v>1475</v>
      </c>
    </row>
    <row r="232" spans="1:6" x14ac:dyDescent="0.25">
      <c r="A232" s="22" t="s">
        <v>1448</v>
      </c>
      <c r="B232" s="22" t="s">
        <v>1449</v>
      </c>
      <c r="C232" s="22">
        <v>21</v>
      </c>
      <c r="D232" s="22" t="s">
        <v>30</v>
      </c>
      <c r="E232" s="22">
        <v>450</v>
      </c>
      <c r="F232" s="22">
        <f t="shared" si="3"/>
        <v>9450</v>
      </c>
    </row>
    <row r="233" spans="1:6" x14ac:dyDescent="0.25">
      <c r="A233" s="22" t="s">
        <v>1207</v>
      </c>
      <c r="B233" s="22" t="s">
        <v>1208</v>
      </c>
      <c r="C233" s="22">
        <v>2</v>
      </c>
      <c r="D233" s="22" t="s">
        <v>30</v>
      </c>
      <c r="E233" s="22">
        <v>115.64</v>
      </c>
      <c r="F233" s="22">
        <f t="shared" si="3"/>
        <v>231.28</v>
      </c>
    </row>
    <row r="234" spans="1:6" x14ac:dyDescent="0.25">
      <c r="A234" s="22" t="s">
        <v>1209</v>
      </c>
      <c r="B234" s="22" t="s">
        <v>1210</v>
      </c>
      <c r="C234" s="22">
        <v>15</v>
      </c>
      <c r="D234" s="22" t="s">
        <v>30</v>
      </c>
      <c r="E234" s="22">
        <v>578.20000000000005</v>
      </c>
      <c r="F234" s="22">
        <f t="shared" si="3"/>
        <v>8673</v>
      </c>
    </row>
    <row r="235" spans="1:6" ht="30" x14ac:dyDescent="0.25">
      <c r="A235" s="22" t="s">
        <v>1213</v>
      </c>
      <c r="B235" s="22" t="s">
        <v>1214</v>
      </c>
      <c r="C235" s="22">
        <v>1</v>
      </c>
      <c r="D235" s="22" t="s">
        <v>30</v>
      </c>
      <c r="E235" s="22">
        <v>710.65</v>
      </c>
      <c r="F235" s="22">
        <f t="shared" si="3"/>
        <v>710.65</v>
      </c>
    </row>
    <row r="236" spans="1:6" x14ac:dyDescent="0.25">
      <c r="A236" s="22" t="s">
        <v>1217</v>
      </c>
      <c r="B236" s="22" t="s">
        <v>1218</v>
      </c>
      <c r="C236" s="22">
        <v>1</v>
      </c>
      <c r="D236" s="22" t="s">
        <v>30</v>
      </c>
      <c r="E236" s="22">
        <v>358.42500000000001</v>
      </c>
      <c r="F236" s="22">
        <f t="shared" si="3"/>
        <v>358.42500000000001</v>
      </c>
    </row>
    <row r="237" spans="1:6" ht="30" x14ac:dyDescent="0.25">
      <c r="A237" s="22" t="s">
        <v>1219</v>
      </c>
      <c r="B237" s="22" t="s">
        <v>1220</v>
      </c>
      <c r="C237" s="22">
        <v>2</v>
      </c>
      <c r="D237" s="22" t="s">
        <v>30</v>
      </c>
      <c r="E237" s="22">
        <v>101.14960000000001</v>
      </c>
      <c r="F237" s="22">
        <f t="shared" si="3"/>
        <v>202.29920000000001</v>
      </c>
    </row>
    <row r="238" spans="1:6" x14ac:dyDescent="0.25">
      <c r="A238" s="22" t="s">
        <v>1223</v>
      </c>
      <c r="B238" s="22" t="s">
        <v>1224</v>
      </c>
      <c r="C238" s="22">
        <v>4</v>
      </c>
      <c r="D238" s="22" t="s">
        <v>30</v>
      </c>
      <c r="E238" s="22">
        <v>1</v>
      </c>
      <c r="F238" s="22">
        <f t="shared" si="3"/>
        <v>4</v>
      </c>
    </row>
    <row r="239" spans="1:6" ht="30" x14ac:dyDescent="0.25">
      <c r="A239" s="22" t="s">
        <v>1900</v>
      </c>
      <c r="B239" s="22" t="s">
        <v>1901</v>
      </c>
      <c r="C239" s="22">
        <v>1</v>
      </c>
      <c r="D239" s="22" t="s">
        <v>30</v>
      </c>
      <c r="E239" s="22">
        <v>1</v>
      </c>
      <c r="F239" s="22">
        <f t="shared" si="3"/>
        <v>1</v>
      </c>
    </row>
    <row r="240" spans="1:6" ht="45" x14ac:dyDescent="0.25">
      <c r="A240" s="22" t="s">
        <v>1227</v>
      </c>
      <c r="B240" s="22" t="s">
        <v>1228</v>
      </c>
      <c r="C240" s="22">
        <v>10</v>
      </c>
      <c r="D240" s="22" t="s">
        <v>30</v>
      </c>
      <c r="E240" s="22">
        <v>584.1</v>
      </c>
      <c r="F240" s="22">
        <f t="shared" si="3"/>
        <v>5841</v>
      </c>
    </row>
    <row r="241" spans="1:6" x14ac:dyDescent="0.25">
      <c r="A241" s="22" t="s">
        <v>1229</v>
      </c>
      <c r="B241" s="22" t="s">
        <v>1230</v>
      </c>
      <c r="C241" s="22">
        <v>3</v>
      </c>
      <c r="D241" s="22" t="s">
        <v>130</v>
      </c>
      <c r="E241" s="22">
        <v>1410.1</v>
      </c>
      <c r="F241" s="22">
        <f t="shared" si="3"/>
        <v>4230.2999999999993</v>
      </c>
    </row>
    <row r="242" spans="1:6" x14ac:dyDescent="0.25">
      <c r="A242" s="22" t="s">
        <v>1231</v>
      </c>
      <c r="B242" s="22" t="s">
        <v>1232</v>
      </c>
      <c r="C242" s="22">
        <v>49</v>
      </c>
      <c r="D242" s="22" t="s">
        <v>30</v>
      </c>
      <c r="E242" s="22">
        <v>1</v>
      </c>
      <c r="F242" s="22">
        <f t="shared" si="3"/>
        <v>49</v>
      </c>
    </row>
    <row r="243" spans="1:6" x14ac:dyDescent="0.25">
      <c r="A243" s="22" t="s">
        <v>1245</v>
      </c>
      <c r="B243" s="22" t="s">
        <v>1246</v>
      </c>
      <c r="C243" s="22">
        <v>1</v>
      </c>
      <c r="D243" s="22" t="s">
        <v>30</v>
      </c>
      <c r="E243" s="22">
        <v>198</v>
      </c>
      <c r="F243" s="22">
        <f t="shared" si="3"/>
        <v>198</v>
      </c>
    </row>
    <row r="244" spans="1:6" x14ac:dyDescent="0.25">
      <c r="A244" s="22" t="s">
        <v>1902</v>
      </c>
      <c r="B244" s="22" t="s">
        <v>1903</v>
      </c>
      <c r="C244" s="22">
        <v>1</v>
      </c>
      <c r="D244" s="22" t="s">
        <v>30</v>
      </c>
      <c r="E244" s="22">
        <v>288.22680000000003</v>
      </c>
      <c r="F244" s="22">
        <f t="shared" si="3"/>
        <v>288.22680000000003</v>
      </c>
    </row>
    <row r="245" spans="1:6" x14ac:dyDescent="0.25">
      <c r="A245" s="22" t="s">
        <v>1247</v>
      </c>
      <c r="B245" s="22" t="s">
        <v>1248</v>
      </c>
      <c r="C245" s="22">
        <v>1</v>
      </c>
      <c r="D245" s="22" t="s">
        <v>30</v>
      </c>
      <c r="E245" s="22">
        <v>206.5</v>
      </c>
      <c r="F245" s="22">
        <f t="shared" si="3"/>
        <v>206.5</v>
      </c>
    </row>
    <row r="246" spans="1:6" ht="30" x14ac:dyDescent="0.25">
      <c r="A246" s="22" t="s">
        <v>1249</v>
      </c>
      <c r="B246" s="22" t="s">
        <v>1904</v>
      </c>
      <c r="C246" s="22">
        <v>2</v>
      </c>
      <c r="D246" s="22" t="s">
        <v>30</v>
      </c>
      <c r="E246" s="22">
        <v>1145</v>
      </c>
      <c r="F246" s="22">
        <f t="shared" si="3"/>
        <v>2290</v>
      </c>
    </row>
    <row r="247" spans="1:6" x14ac:dyDescent="0.25">
      <c r="A247" s="22" t="s">
        <v>1255</v>
      </c>
      <c r="B247" s="22" t="s">
        <v>1256</v>
      </c>
      <c r="C247" s="22">
        <v>4</v>
      </c>
      <c r="D247" s="22" t="s">
        <v>33</v>
      </c>
      <c r="E247" s="22">
        <v>151.33500000000001</v>
      </c>
      <c r="F247" s="22">
        <f t="shared" si="3"/>
        <v>605.34</v>
      </c>
    </row>
    <row r="248" spans="1:6" ht="30" x14ac:dyDescent="0.25">
      <c r="A248" s="22" t="s">
        <v>1259</v>
      </c>
      <c r="B248" s="22" t="s">
        <v>1260</v>
      </c>
      <c r="C248" s="22">
        <v>9</v>
      </c>
      <c r="D248" s="22" t="s">
        <v>30</v>
      </c>
      <c r="E248" s="22">
        <v>442.5</v>
      </c>
      <c r="F248" s="22">
        <f t="shared" si="3"/>
        <v>3982.5</v>
      </c>
    </row>
    <row r="249" spans="1:6" x14ac:dyDescent="0.25">
      <c r="A249" s="22" t="s">
        <v>1263</v>
      </c>
      <c r="B249" s="22" t="s">
        <v>1264</v>
      </c>
      <c r="C249" s="22">
        <v>2</v>
      </c>
      <c r="D249" s="22" t="s">
        <v>30</v>
      </c>
      <c r="E249" s="22">
        <v>572.29999999999995</v>
      </c>
      <c r="F249" s="22">
        <f t="shared" si="3"/>
        <v>1144.5999999999999</v>
      </c>
    </row>
    <row r="250" spans="1:6" ht="45" x14ac:dyDescent="0.25">
      <c r="A250" s="22" t="s">
        <v>1265</v>
      </c>
      <c r="B250" s="22" t="s">
        <v>1266</v>
      </c>
      <c r="C250" s="22">
        <v>40</v>
      </c>
      <c r="D250" s="22" t="s">
        <v>30</v>
      </c>
      <c r="E250" s="22">
        <v>12980.259599999999</v>
      </c>
      <c r="F250" s="22">
        <f t="shared" si="3"/>
        <v>519210.38399999996</v>
      </c>
    </row>
    <row r="251" spans="1:6" x14ac:dyDescent="0.25">
      <c r="A251" s="22" t="s">
        <v>1267</v>
      </c>
      <c r="B251" s="22" t="s">
        <v>1268</v>
      </c>
      <c r="C251" s="22">
        <v>9</v>
      </c>
      <c r="D251" s="22" t="s">
        <v>30</v>
      </c>
      <c r="E251" s="22">
        <v>2330.5</v>
      </c>
      <c r="F251" s="22">
        <f t="shared" si="3"/>
        <v>20974.5</v>
      </c>
    </row>
    <row r="252" spans="1:6" x14ac:dyDescent="0.25">
      <c r="A252" s="22" t="s">
        <v>1269</v>
      </c>
      <c r="B252" s="22" t="s">
        <v>1270</v>
      </c>
      <c r="C252" s="22">
        <v>2</v>
      </c>
      <c r="D252" s="22" t="s">
        <v>30</v>
      </c>
      <c r="E252" s="22">
        <v>2773</v>
      </c>
      <c r="F252" s="22">
        <f t="shared" si="3"/>
        <v>5546</v>
      </c>
    </row>
    <row r="253" spans="1:6" x14ac:dyDescent="0.25">
      <c r="A253" s="22" t="s">
        <v>1271</v>
      </c>
      <c r="B253" s="22" t="s">
        <v>1272</v>
      </c>
      <c r="C253" s="22">
        <v>2</v>
      </c>
      <c r="D253" s="22" t="s">
        <v>30</v>
      </c>
      <c r="E253" s="22">
        <v>737.5</v>
      </c>
      <c r="F253" s="22">
        <f t="shared" si="3"/>
        <v>1475</v>
      </c>
    </row>
    <row r="254" spans="1:6" ht="30" x14ac:dyDescent="0.25">
      <c r="A254" s="22" t="s">
        <v>1273</v>
      </c>
      <c r="B254" s="22" t="s">
        <v>1905</v>
      </c>
      <c r="C254" s="22">
        <v>1</v>
      </c>
      <c r="D254" s="22" t="s">
        <v>30</v>
      </c>
      <c r="E254" s="22">
        <v>1</v>
      </c>
      <c r="F254" s="22">
        <f t="shared" si="3"/>
        <v>1</v>
      </c>
    </row>
    <row r="255" spans="1:6" x14ac:dyDescent="0.25">
      <c r="A255" s="22" t="s">
        <v>1450</v>
      </c>
      <c r="B255" s="22" t="s">
        <v>1451</v>
      </c>
      <c r="C255" s="22">
        <v>12</v>
      </c>
      <c r="D255" s="22" t="s">
        <v>30</v>
      </c>
      <c r="E255" s="22">
        <v>445</v>
      </c>
      <c r="F255" s="22">
        <f t="shared" si="3"/>
        <v>5340</v>
      </c>
    </row>
    <row r="256" spans="1:6" x14ac:dyDescent="0.25">
      <c r="A256" s="22" t="s">
        <v>1470</v>
      </c>
      <c r="B256" s="22" t="s">
        <v>1471</v>
      </c>
      <c r="C256" s="22">
        <v>1</v>
      </c>
      <c r="D256" s="22" t="s">
        <v>30</v>
      </c>
      <c r="E256" s="22">
        <v>515</v>
      </c>
      <c r="F256" s="22">
        <f t="shared" si="3"/>
        <v>515</v>
      </c>
    </row>
    <row r="257" spans="1:6" ht="30" x14ac:dyDescent="0.25">
      <c r="A257" s="22" t="s">
        <v>1452</v>
      </c>
      <c r="B257" s="22" t="s">
        <v>1453</v>
      </c>
      <c r="C257" s="22">
        <v>20</v>
      </c>
      <c r="D257" s="22" t="s">
        <v>30</v>
      </c>
      <c r="E257" s="22">
        <v>515</v>
      </c>
      <c r="F257" s="22">
        <f t="shared" si="3"/>
        <v>10300</v>
      </c>
    </row>
    <row r="258" spans="1:6" ht="30" x14ac:dyDescent="0.25">
      <c r="A258" s="22" t="s">
        <v>1906</v>
      </c>
      <c r="B258" s="22" t="s">
        <v>1907</v>
      </c>
      <c r="C258" s="22">
        <v>50</v>
      </c>
      <c r="D258" s="22" t="s">
        <v>30</v>
      </c>
      <c r="E258" s="22">
        <v>1</v>
      </c>
      <c r="F258" s="22">
        <f t="shared" si="3"/>
        <v>50</v>
      </c>
    </row>
    <row r="259" spans="1:6" x14ac:dyDescent="0.25">
      <c r="A259" s="22" t="s">
        <v>1908</v>
      </c>
      <c r="B259" s="22" t="s">
        <v>1909</v>
      </c>
      <c r="C259" s="22">
        <v>55</v>
      </c>
      <c r="D259" s="22" t="s">
        <v>30</v>
      </c>
      <c r="E259" s="22">
        <v>1</v>
      </c>
      <c r="F259" s="22">
        <f t="shared" si="3"/>
        <v>55</v>
      </c>
    </row>
    <row r="260" spans="1:6" ht="30" x14ac:dyDescent="0.25">
      <c r="A260" s="22" t="s">
        <v>1910</v>
      </c>
      <c r="B260" s="22" t="s">
        <v>1911</v>
      </c>
      <c r="C260" s="22">
        <v>20</v>
      </c>
      <c r="D260" s="22" t="s">
        <v>30</v>
      </c>
      <c r="E260" s="22">
        <v>1</v>
      </c>
      <c r="F260" s="22">
        <f t="shared" si="3"/>
        <v>20</v>
      </c>
    </row>
    <row r="261" spans="1:6" ht="30" x14ac:dyDescent="0.25">
      <c r="A261" s="22" t="s">
        <v>1912</v>
      </c>
      <c r="B261" s="22" t="s">
        <v>1913</v>
      </c>
      <c r="C261" s="22">
        <v>25</v>
      </c>
      <c r="D261" s="22" t="s">
        <v>30</v>
      </c>
      <c r="E261" s="22">
        <v>1</v>
      </c>
      <c r="F261" s="22">
        <f t="shared" si="3"/>
        <v>25</v>
      </c>
    </row>
    <row r="262" spans="1:6" x14ac:dyDescent="0.25">
      <c r="A262" s="22" t="s">
        <v>1914</v>
      </c>
      <c r="B262" s="22" t="s">
        <v>1915</v>
      </c>
      <c r="C262" s="22">
        <v>50</v>
      </c>
      <c r="D262" s="22" t="s">
        <v>30</v>
      </c>
      <c r="E262" s="22">
        <v>1</v>
      </c>
      <c r="F262" s="22">
        <f t="shared" si="3"/>
        <v>50</v>
      </c>
    </row>
    <row r="263" spans="1:6" ht="30" x14ac:dyDescent="0.25">
      <c r="A263" s="22" t="s">
        <v>1454</v>
      </c>
      <c r="B263" s="22" t="s">
        <v>1455</v>
      </c>
      <c r="C263" s="22">
        <v>97</v>
      </c>
      <c r="D263" s="22" t="s">
        <v>30</v>
      </c>
      <c r="E263" s="22">
        <v>465</v>
      </c>
      <c r="F263" s="22">
        <f t="shared" si="3"/>
        <v>45105</v>
      </c>
    </row>
    <row r="264" spans="1:6" ht="30" x14ac:dyDescent="0.25">
      <c r="A264" s="22" t="s">
        <v>1281</v>
      </c>
      <c r="B264" s="22" t="s">
        <v>1282</v>
      </c>
      <c r="C264" s="22">
        <v>1</v>
      </c>
      <c r="D264" s="22" t="s">
        <v>30</v>
      </c>
      <c r="E264" s="22">
        <v>820</v>
      </c>
      <c r="F264" s="22">
        <f t="shared" si="3"/>
        <v>820</v>
      </c>
    </row>
    <row r="265" spans="1:6" x14ac:dyDescent="0.25">
      <c r="A265" s="22" t="s">
        <v>1456</v>
      </c>
      <c r="B265" s="22" t="s">
        <v>1457</v>
      </c>
      <c r="C265" s="22">
        <v>2</v>
      </c>
      <c r="D265" s="22" t="s">
        <v>30</v>
      </c>
      <c r="E265" s="22">
        <v>1</v>
      </c>
      <c r="F265" s="22">
        <f t="shared" si="3"/>
        <v>2</v>
      </c>
    </row>
    <row r="266" spans="1:6" x14ac:dyDescent="0.25">
      <c r="A266" s="22" t="s">
        <v>1283</v>
      </c>
      <c r="B266" s="22" t="s">
        <v>1284</v>
      </c>
      <c r="C266" s="22">
        <v>2</v>
      </c>
      <c r="D266" s="22" t="s">
        <v>30</v>
      </c>
      <c r="E266" s="22">
        <v>1162.3</v>
      </c>
      <c r="F266" s="22">
        <f t="shared" si="3"/>
        <v>2324.6</v>
      </c>
    </row>
    <row r="267" spans="1:6" ht="30" x14ac:dyDescent="0.25">
      <c r="A267" s="22" t="s">
        <v>1458</v>
      </c>
      <c r="B267" s="22" t="s">
        <v>1459</v>
      </c>
      <c r="C267" s="22">
        <v>1</v>
      </c>
      <c r="D267" s="22" t="s">
        <v>30</v>
      </c>
      <c r="E267" s="22">
        <v>1138875.997</v>
      </c>
      <c r="F267" s="22">
        <f t="shared" si="3"/>
        <v>1138875.997</v>
      </c>
    </row>
    <row r="268" spans="1:6" ht="30" x14ac:dyDescent="0.25">
      <c r="A268" s="22" t="s">
        <v>1460</v>
      </c>
      <c r="B268" s="22" t="s">
        <v>1461</v>
      </c>
      <c r="C268" s="22">
        <v>1</v>
      </c>
      <c r="D268" s="22" t="s">
        <v>30</v>
      </c>
      <c r="E268" s="22">
        <v>4298067.99</v>
      </c>
      <c r="F268" s="22">
        <f t="shared" si="3"/>
        <v>4298067.99</v>
      </c>
    </row>
    <row r="269" spans="1:6" ht="30" x14ac:dyDescent="0.25">
      <c r="A269" s="22" t="s">
        <v>1462</v>
      </c>
      <c r="B269" s="22" t="s">
        <v>1463</v>
      </c>
      <c r="C269" s="22">
        <v>1</v>
      </c>
      <c r="D269" s="22" t="s">
        <v>30</v>
      </c>
      <c r="E269" s="22">
        <v>2270802.9975999999</v>
      </c>
      <c r="F269" s="22">
        <f t="shared" si="3"/>
        <v>2270802.9975999999</v>
      </c>
    </row>
    <row r="270" spans="1:6" ht="30" x14ac:dyDescent="0.25">
      <c r="A270" s="22" t="s">
        <v>1464</v>
      </c>
      <c r="B270" s="22" t="s">
        <v>1465</v>
      </c>
      <c r="C270" s="22">
        <v>1</v>
      </c>
      <c r="D270" s="22" t="s">
        <v>30</v>
      </c>
      <c r="E270" s="22">
        <v>1054629.9913999999</v>
      </c>
      <c r="F270" s="22">
        <f t="shared" ref="F270:F334" si="4">C270*E270</f>
        <v>1054629.9913999999</v>
      </c>
    </row>
    <row r="271" spans="1:6" ht="30" x14ac:dyDescent="0.25">
      <c r="A271" s="22" t="s">
        <v>1466</v>
      </c>
      <c r="B271" s="22" t="s">
        <v>1467</v>
      </c>
      <c r="C271" s="22">
        <v>1</v>
      </c>
      <c r="D271" s="22" t="s">
        <v>30</v>
      </c>
      <c r="E271" s="22">
        <v>5059676.9948000005</v>
      </c>
      <c r="F271" s="22">
        <f t="shared" si="4"/>
        <v>5059676.9948000005</v>
      </c>
    </row>
    <row r="272" spans="1:6" ht="30" x14ac:dyDescent="0.25">
      <c r="A272" s="22" t="s">
        <v>1468</v>
      </c>
      <c r="B272" s="22" t="s">
        <v>1469</v>
      </c>
      <c r="C272" s="22">
        <v>1</v>
      </c>
      <c r="D272" s="22" t="s">
        <v>30</v>
      </c>
      <c r="E272" s="22">
        <v>570704.99399999995</v>
      </c>
      <c r="F272" s="22">
        <f t="shared" si="4"/>
        <v>570704.99399999995</v>
      </c>
    </row>
    <row r="273" spans="1:6" ht="30" x14ac:dyDescent="0.25">
      <c r="A273" s="22" t="s">
        <v>1285</v>
      </c>
      <c r="B273" s="22" t="s">
        <v>1286</v>
      </c>
      <c r="C273" s="22">
        <v>2</v>
      </c>
      <c r="D273" s="22" t="s">
        <v>30</v>
      </c>
      <c r="E273" s="22">
        <v>2160.0018</v>
      </c>
      <c r="F273" s="22">
        <f t="shared" si="4"/>
        <v>4320.0036</v>
      </c>
    </row>
    <row r="274" spans="1:6" x14ac:dyDescent="0.25">
      <c r="A274" s="22" t="s">
        <v>1289</v>
      </c>
      <c r="B274" s="22" t="s">
        <v>1290</v>
      </c>
      <c r="C274" s="22">
        <v>1</v>
      </c>
      <c r="D274" s="22" t="s">
        <v>30</v>
      </c>
      <c r="E274" s="22">
        <v>4307</v>
      </c>
      <c r="F274" s="22">
        <f t="shared" si="4"/>
        <v>4307</v>
      </c>
    </row>
    <row r="275" spans="1:6" x14ac:dyDescent="0.25">
      <c r="A275" s="22" t="s">
        <v>1291</v>
      </c>
      <c r="B275" s="22" t="s">
        <v>1292</v>
      </c>
      <c r="C275" s="22">
        <v>3</v>
      </c>
      <c r="D275" s="22" t="s">
        <v>30</v>
      </c>
      <c r="E275" s="22">
        <v>1988.3</v>
      </c>
      <c r="F275" s="22">
        <f t="shared" si="4"/>
        <v>5964.9</v>
      </c>
    </row>
    <row r="276" spans="1:6" x14ac:dyDescent="0.25">
      <c r="A276" s="22" t="s">
        <v>1293</v>
      </c>
      <c r="B276" s="22" t="s">
        <v>1294</v>
      </c>
      <c r="C276" s="22">
        <v>3</v>
      </c>
      <c r="D276" s="22" t="s">
        <v>30</v>
      </c>
      <c r="E276" s="22">
        <v>460.2</v>
      </c>
      <c r="F276" s="22">
        <f t="shared" si="4"/>
        <v>1380.6</v>
      </c>
    </row>
    <row r="277" spans="1:6" x14ac:dyDescent="0.25">
      <c r="A277" s="22" t="s">
        <v>1298</v>
      </c>
      <c r="B277" s="22" t="s">
        <v>1299</v>
      </c>
      <c r="C277" s="22">
        <v>11</v>
      </c>
      <c r="D277" s="22" t="s">
        <v>30</v>
      </c>
      <c r="E277" s="22">
        <v>165.2</v>
      </c>
      <c r="F277" s="22">
        <f t="shared" si="4"/>
        <v>1817.1999999999998</v>
      </c>
    </row>
    <row r="278" spans="1:6" ht="30" x14ac:dyDescent="0.25">
      <c r="A278" s="22" t="s">
        <v>1300</v>
      </c>
      <c r="B278" s="22" t="s">
        <v>1301</v>
      </c>
      <c r="C278" s="22">
        <v>4</v>
      </c>
      <c r="D278" s="22" t="s">
        <v>30</v>
      </c>
      <c r="E278" s="22">
        <v>1162.3</v>
      </c>
      <c r="F278" s="22">
        <f t="shared" si="4"/>
        <v>4649.2</v>
      </c>
    </row>
    <row r="279" spans="1:6" ht="30" x14ac:dyDescent="0.25">
      <c r="A279" s="22" t="s">
        <v>1302</v>
      </c>
      <c r="B279" s="22" t="s">
        <v>1303</v>
      </c>
      <c r="C279" s="22">
        <v>1</v>
      </c>
      <c r="D279" s="22" t="s">
        <v>30</v>
      </c>
      <c r="E279" s="22">
        <v>808.3</v>
      </c>
      <c r="F279" s="22">
        <f t="shared" si="4"/>
        <v>808.3</v>
      </c>
    </row>
    <row r="280" spans="1:6" ht="45" x14ac:dyDescent="0.25">
      <c r="A280" s="22" t="s">
        <v>1304</v>
      </c>
      <c r="B280" s="22" t="s">
        <v>1305</v>
      </c>
      <c r="C280" s="22">
        <v>1</v>
      </c>
      <c r="D280" s="22" t="s">
        <v>30</v>
      </c>
      <c r="E280" s="22">
        <v>1156.4000000000001</v>
      </c>
      <c r="F280" s="22">
        <f t="shared" si="4"/>
        <v>1156.4000000000001</v>
      </c>
    </row>
    <row r="281" spans="1:6" ht="30" x14ac:dyDescent="0.25">
      <c r="A281" s="22" t="s">
        <v>1916</v>
      </c>
      <c r="B281" s="22" t="s">
        <v>1917</v>
      </c>
      <c r="C281" s="22">
        <v>1</v>
      </c>
      <c r="D281" s="22" t="s">
        <v>30</v>
      </c>
      <c r="E281" s="22">
        <v>1526.8492000000001</v>
      </c>
      <c r="F281" s="22">
        <f t="shared" si="4"/>
        <v>1526.8492000000001</v>
      </c>
    </row>
    <row r="282" spans="1:6" x14ac:dyDescent="0.25">
      <c r="A282" s="22" t="s">
        <v>1306</v>
      </c>
      <c r="B282" s="22" t="s">
        <v>1307</v>
      </c>
      <c r="C282" s="22">
        <v>1</v>
      </c>
      <c r="D282" s="22" t="s">
        <v>30</v>
      </c>
      <c r="E282" s="22">
        <v>584.1</v>
      </c>
      <c r="F282" s="22">
        <f t="shared" si="4"/>
        <v>584.1</v>
      </c>
    </row>
    <row r="283" spans="1:6" x14ac:dyDescent="0.25">
      <c r="A283" s="22" t="s">
        <v>1308</v>
      </c>
      <c r="B283" s="22" t="s">
        <v>1309</v>
      </c>
      <c r="C283" s="22">
        <v>1</v>
      </c>
      <c r="D283" s="22" t="s">
        <v>30</v>
      </c>
      <c r="E283" s="22">
        <v>1349.4598000000001</v>
      </c>
      <c r="F283" s="22">
        <f t="shared" si="4"/>
        <v>1349.4598000000001</v>
      </c>
    </row>
    <row r="284" spans="1:6" x14ac:dyDescent="0.25">
      <c r="A284" s="22" t="s">
        <v>1310</v>
      </c>
      <c r="B284" s="22" t="s">
        <v>1311</v>
      </c>
      <c r="C284" s="22">
        <v>1</v>
      </c>
      <c r="D284" s="22" t="s">
        <v>30</v>
      </c>
      <c r="E284" s="22">
        <v>1712.4749999999999</v>
      </c>
      <c r="F284" s="22">
        <f t="shared" si="4"/>
        <v>1712.4749999999999</v>
      </c>
    </row>
    <row r="285" spans="1:6" ht="30" x14ac:dyDescent="0.25">
      <c r="A285" s="22" t="s">
        <v>1312</v>
      </c>
      <c r="B285" s="22" t="s">
        <v>1313</v>
      </c>
      <c r="C285" s="22">
        <v>31</v>
      </c>
      <c r="D285" s="22" t="s">
        <v>30</v>
      </c>
      <c r="E285" s="22">
        <v>1829</v>
      </c>
      <c r="F285" s="22">
        <f t="shared" si="4"/>
        <v>56699</v>
      </c>
    </row>
    <row r="286" spans="1:6" x14ac:dyDescent="0.25">
      <c r="A286" s="22" t="s">
        <v>1316</v>
      </c>
      <c r="B286" s="22" t="s">
        <v>1317</v>
      </c>
      <c r="C286" s="22">
        <v>3</v>
      </c>
      <c r="D286" s="22" t="s">
        <v>30</v>
      </c>
      <c r="E286" s="22">
        <v>365.84719999999999</v>
      </c>
      <c r="F286" s="22">
        <f t="shared" si="4"/>
        <v>1097.5416</v>
      </c>
    </row>
    <row r="287" spans="1:6" x14ac:dyDescent="0.25">
      <c r="A287" s="22" t="s">
        <v>1318</v>
      </c>
      <c r="B287" s="22" t="s">
        <v>1319</v>
      </c>
      <c r="C287" s="22">
        <v>1</v>
      </c>
      <c r="D287" s="22" t="s">
        <v>30</v>
      </c>
      <c r="E287" s="22">
        <v>345</v>
      </c>
      <c r="F287" s="22">
        <f t="shared" si="4"/>
        <v>345</v>
      </c>
    </row>
    <row r="288" spans="1:6" x14ac:dyDescent="0.25">
      <c r="A288" s="22" t="s">
        <v>1918</v>
      </c>
      <c r="B288" s="22" t="s">
        <v>1919</v>
      </c>
      <c r="C288" s="22">
        <v>3</v>
      </c>
      <c r="D288" s="22" t="s">
        <v>30</v>
      </c>
      <c r="E288" s="22">
        <v>1</v>
      </c>
      <c r="F288" s="22">
        <f t="shared" si="4"/>
        <v>3</v>
      </c>
    </row>
    <row r="289" spans="1:6" x14ac:dyDescent="0.25">
      <c r="A289" s="22" t="s">
        <v>1920</v>
      </c>
      <c r="B289" s="22" t="s">
        <v>1921</v>
      </c>
      <c r="C289" s="22">
        <v>2</v>
      </c>
      <c r="D289" s="22" t="s">
        <v>30</v>
      </c>
      <c r="E289" s="22">
        <v>1</v>
      </c>
      <c r="F289" s="22">
        <f t="shared" si="4"/>
        <v>2</v>
      </c>
    </row>
    <row r="290" spans="1:6" ht="30" x14ac:dyDescent="0.25">
      <c r="A290" s="22" t="s">
        <v>1322</v>
      </c>
      <c r="B290" s="22" t="s">
        <v>1323</v>
      </c>
      <c r="C290" s="22">
        <v>1</v>
      </c>
      <c r="D290" s="22" t="s">
        <v>30</v>
      </c>
      <c r="E290" s="22">
        <v>5804.9982</v>
      </c>
      <c r="F290" s="22">
        <f t="shared" si="4"/>
        <v>5804.9982</v>
      </c>
    </row>
    <row r="291" spans="1:6" ht="30" x14ac:dyDescent="0.25">
      <c r="A291" s="22" t="s">
        <v>1324</v>
      </c>
      <c r="B291" s="22" t="s">
        <v>1325</v>
      </c>
      <c r="C291" s="22">
        <v>4</v>
      </c>
      <c r="D291" s="22" t="s">
        <v>30</v>
      </c>
      <c r="E291" s="22">
        <v>4248</v>
      </c>
      <c r="F291" s="22">
        <f t="shared" si="4"/>
        <v>16992</v>
      </c>
    </row>
    <row r="292" spans="1:6" ht="30" x14ac:dyDescent="0.25">
      <c r="A292" s="22" t="s">
        <v>1922</v>
      </c>
      <c r="B292" s="22" t="s">
        <v>1923</v>
      </c>
      <c r="C292" s="22">
        <v>20</v>
      </c>
      <c r="D292" s="22" t="s">
        <v>30</v>
      </c>
      <c r="E292" s="22">
        <v>1</v>
      </c>
      <c r="F292" s="22">
        <f t="shared" si="4"/>
        <v>20</v>
      </c>
    </row>
    <row r="293" spans="1:6" x14ac:dyDescent="0.25">
      <c r="A293" s="22" t="s">
        <v>1328</v>
      </c>
      <c r="B293" s="22" t="s">
        <v>1329</v>
      </c>
      <c r="C293" s="22">
        <v>1</v>
      </c>
      <c r="D293" s="22" t="s">
        <v>30</v>
      </c>
      <c r="E293" s="22">
        <v>834.29539999999997</v>
      </c>
      <c r="F293" s="22">
        <f t="shared" si="4"/>
        <v>834.29539999999997</v>
      </c>
    </row>
    <row r="294" spans="1:6" ht="45" x14ac:dyDescent="0.25">
      <c r="A294" s="22" t="s">
        <v>1924</v>
      </c>
      <c r="B294" s="22" t="s">
        <v>1925</v>
      </c>
      <c r="C294" s="22">
        <v>140</v>
      </c>
      <c r="D294" s="22" t="s">
        <v>30</v>
      </c>
      <c r="E294" s="22">
        <v>1</v>
      </c>
      <c r="F294" s="22">
        <f t="shared" si="4"/>
        <v>140</v>
      </c>
    </row>
    <row r="295" spans="1:6" x14ac:dyDescent="0.25">
      <c r="A295" s="22" t="s">
        <v>577</v>
      </c>
      <c r="B295" s="22" t="s">
        <v>578</v>
      </c>
      <c r="C295" s="22">
        <v>70</v>
      </c>
      <c r="D295" s="22" t="s">
        <v>30</v>
      </c>
      <c r="E295" s="22">
        <v>589.00879999999995</v>
      </c>
      <c r="F295" s="22">
        <f t="shared" si="4"/>
        <v>41230.615999999995</v>
      </c>
    </row>
    <row r="296" spans="1:6" x14ac:dyDescent="0.25">
      <c r="A296" s="22" t="s">
        <v>1926</v>
      </c>
      <c r="B296" s="22" t="s">
        <v>1927</v>
      </c>
      <c r="C296" s="22">
        <v>7</v>
      </c>
      <c r="D296" s="22" t="s">
        <v>30</v>
      </c>
      <c r="E296" s="22">
        <v>1</v>
      </c>
      <c r="F296" s="22">
        <f t="shared" si="4"/>
        <v>7</v>
      </c>
    </row>
    <row r="297" spans="1:6" ht="45" x14ac:dyDescent="0.25">
      <c r="A297" s="22" t="s">
        <v>1472</v>
      </c>
      <c r="B297" s="22" t="s">
        <v>1473</v>
      </c>
      <c r="C297" s="22">
        <v>16</v>
      </c>
      <c r="D297" s="22" t="s">
        <v>30</v>
      </c>
      <c r="E297" s="22">
        <v>530</v>
      </c>
      <c r="F297" s="22">
        <f t="shared" si="4"/>
        <v>8480</v>
      </c>
    </row>
    <row r="298" spans="1:6" x14ac:dyDescent="0.25">
      <c r="A298" s="22" t="s">
        <v>1474</v>
      </c>
      <c r="B298" s="22" t="s">
        <v>1475</v>
      </c>
      <c r="C298" s="22">
        <v>18</v>
      </c>
      <c r="D298" s="22" t="s">
        <v>30</v>
      </c>
      <c r="E298" s="22">
        <v>515</v>
      </c>
      <c r="F298" s="22">
        <f t="shared" si="4"/>
        <v>9270</v>
      </c>
    </row>
    <row r="299" spans="1:6" x14ac:dyDescent="0.25">
      <c r="A299" s="22" t="s">
        <v>1476</v>
      </c>
      <c r="B299" s="22" t="s">
        <v>1477</v>
      </c>
      <c r="C299" s="22">
        <v>110</v>
      </c>
      <c r="D299" s="22" t="s">
        <v>30</v>
      </c>
      <c r="E299" s="22">
        <v>750</v>
      </c>
      <c r="F299" s="22">
        <f t="shared" si="4"/>
        <v>82500</v>
      </c>
    </row>
    <row r="300" spans="1:6" ht="30" x14ac:dyDescent="0.25">
      <c r="A300" s="22" t="s">
        <v>1340</v>
      </c>
      <c r="B300" s="22" t="s">
        <v>1341</v>
      </c>
      <c r="C300" s="22">
        <v>1</v>
      </c>
      <c r="D300" s="22" t="s">
        <v>30</v>
      </c>
      <c r="E300" s="22">
        <v>397.66</v>
      </c>
      <c r="F300" s="22">
        <f t="shared" si="4"/>
        <v>397.66</v>
      </c>
    </row>
    <row r="301" spans="1:6" x14ac:dyDescent="0.25">
      <c r="A301" s="22" t="s">
        <v>1342</v>
      </c>
      <c r="B301" s="22" t="s">
        <v>1343</v>
      </c>
      <c r="C301" s="22">
        <v>2</v>
      </c>
      <c r="D301" s="22" t="s">
        <v>30</v>
      </c>
      <c r="E301" s="22">
        <v>355</v>
      </c>
      <c r="F301" s="22">
        <f t="shared" si="4"/>
        <v>710</v>
      </c>
    </row>
    <row r="302" spans="1:6" x14ac:dyDescent="0.25">
      <c r="A302" s="22" t="s">
        <v>1344</v>
      </c>
      <c r="B302" s="22" t="s">
        <v>1345</v>
      </c>
      <c r="C302" s="22">
        <v>1</v>
      </c>
      <c r="D302" s="22" t="s">
        <v>30</v>
      </c>
      <c r="E302" s="22">
        <v>666.90060000000005</v>
      </c>
      <c r="F302" s="22">
        <f t="shared" si="4"/>
        <v>666.90060000000005</v>
      </c>
    </row>
    <row r="303" spans="1:6" ht="30" x14ac:dyDescent="0.25">
      <c r="A303" s="22" t="s">
        <v>1928</v>
      </c>
      <c r="B303" s="22" t="s">
        <v>1929</v>
      </c>
      <c r="C303" s="22">
        <v>50</v>
      </c>
      <c r="D303" s="22" t="s">
        <v>30</v>
      </c>
      <c r="E303" s="22">
        <v>1</v>
      </c>
      <c r="F303" s="22">
        <f t="shared" si="4"/>
        <v>50</v>
      </c>
    </row>
    <row r="304" spans="1:6" x14ac:dyDescent="0.25">
      <c r="A304" s="22" t="s">
        <v>1930</v>
      </c>
      <c r="B304" s="22" t="s">
        <v>1931</v>
      </c>
      <c r="C304" s="22">
        <v>50</v>
      </c>
      <c r="D304" s="22" t="s">
        <v>30</v>
      </c>
      <c r="E304" s="22">
        <v>1</v>
      </c>
      <c r="F304" s="22">
        <f t="shared" si="4"/>
        <v>50</v>
      </c>
    </row>
    <row r="305" spans="1:6" x14ac:dyDescent="0.25">
      <c r="A305" s="22" t="s">
        <v>1478</v>
      </c>
      <c r="B305" s="22" t="s">
        <v>1479</v>
      </c>
      <c r="C305" s="22">
        <v>8</v>
      </c>
      <c r="D305" s="22" t="s">
        <v>30</v>
      </c>
      <c r="E305" s="22">
        <v>1975</v>
      </c>
      <c r="F305" s="22">
        <f t="shared" si="4"/>
        <v>15800</v>
      </c>
    </row>
    <row r="306" spans="1:6" x14ac:dyDescent="0.25">
      <c r="A306" s="22" t="s">
        <v>1480</v>
      </c>
      <c r="B306" s="22" t="s">
        <v>1481</v>
      </c>
      <c r="C306" s="22">
        <v>8</v>
      </c>
      <c r="D306" s="22" t="s">
        <v>30</v>
      </c>
      <c r="E306" s="22">
        <v>1975</v>
      </c>
      <c r="F306" s="22">
        <f t="shared" si="4"/>
        <v>15800</v>
      </c>
    </row>
    <row r="307" spans="1:6" x14ac:dyDescent="0.25">
      <c r="A307" s="22" t="s">
        <v>1482</v>
      </c>
      <c r="B307" s="22" t="s">
        <v>1483</v>
      </c>
      <c r="C307" s="22">
        <v>41</v>
      </c>
      <c r="D307" s="22" t="s">
        <v>30</v>
      </c>
      <c r="E307" s="22">
        <v>1</v>
      </c>
      <c r="F307" s="22">
        <f t="shared" si="4"/>
        <v>41</v>
      </c>
    </row>
    <row r="308" spans="1:6" x14ac:dyDescent="0.25">
      <c r="A308" s="22" t="s">
        <v>1486</v>
      </c>
      <c r="B308" s="22" t="s">
        <v>1487</v>
      </c>
      <c r="C308" s="22">
        <v>10</v>
      </c>
      <c r="D308" s="22" t="s">
        <v>30</v>
      </c>
      <c r="E308" s="22">
        <v>345</v>
      </c>
      <c r="F308" s="22">
        <f t="shared" si="4"/>
        <v>3450</v>
      </c>
    </row>
    <row r="309" spans="1:6" x14ac:dyDescent="0.25">
      <c r="A309" s="22" t="s">
        <v>1932</v>
      </c>
      <c r="B309" s="22" t="s">
        <v>1933</v>
      </c>
      <c r="C309" s="22">
        <v>30</v>
      </c>
      <c r="D309" s="22" t="s">
        <v>30</v>
      </c>
      <c r="E309" s="22">
        <v>1</v>
      </c>
      <c r="F309" s="22">
        <f t="shared" si="4"/>
        <v>30</v>
      </c>
    </row>
    <row r="310" spans="1:6" ht="30" x14ac:dyDescent="0.25">
      <c r="A310" s="22" t="s">
        <v>1348</v>
      </c>
      <c r="B310" s="22" t="s">
        <v>1349</v>
      </c>
      <c r="C310" s="22">
        <v>4</v>
      </c>
      <c r="D310" s="22" t="s">
        <v>30</v>
      </c>
      <c r="E310" s="22">
        <v>1370</v>
      </c>
      <c r="F310" s="22">
        <f t="shared" si="4"/>
        <v>5480</v>
      </c>
    </row>
    <row r="311" spans="1:6" ht="30" x14ac:dyDescent="0.25">
      <c r="A311" s="22" t="s">
        <v>1350</v>
      </c>
      <c r="B311" s="22" t="s">
        <v>1351</v>
      </c>
      <c r="C311" s="22">
        <v>2</v>
      </c>
      <c r="D311" s="22" t="s">
        <v>130</v>
      </c>
      <c r="E311" s="22">
        <v>1250</v>
      </c>
      <c r="F311" s="22">
        <f t="shared" si="4"/>
        <v>2500</v>
      </c>
    </row>
    <row r="312" spans="1:6" ht="30" x14ac:dyDescent="0.25">
      <c r="A312" s="22" t="s">
        <v>1354</v>
      </c>
      <c r="B312" s="22" t="s">
        <v>1355</v>
      </c>
      <c r="C312" s="22">
        <v>1</v>
      </c>
      <c r="D312" s="22" t="s">
        <v>30</v>
      </c>
      <c r="E312" s="22">
        <v>2165.3000000000002</v>
      </c>
      <c r="F312" s="22">
        <f t="shared" si="4"/>
        <v>2165.3000000000002</v>
      </c>
    </row>
    <row r="313" spans="1:6" ht="30" x14ac:dyDescent="0.25">
      <c r="A313" s="22" t="s">
        <v>1356</v>
      </c>
      <c r="B313" s="22" t="s">
        <v>1357</v>
      </c>
      <c r="C313" s="22">
        <v>14</v>
      </c>
      <c r="D313" s="22" t="s">
        <v>30</v>
      </c>
      <c r="E313" s="22">
        <v>2212.5</v>
      </c>
      <c r="F313" s="22">
        <f t="shared" si="4"/>
        <v>30975</v>
      </c>
    </row>
    <row r="314" spans="1:6" x14ac:dyDescent="0.25">
      <c r="A314" s="22" t="s">
        <v>1934</v>
      </c>
      <c r="B314" s="22" t="s">
        <v>1935</v>
      </c>
      <c r="C314" s="22">
        <v>5</v>
      </c>
      <c r="D314" s="22" t="s">
        <v>130</v>
      </c>
      <c r="E314" s="22">
        <v>2212.5</v>
      </c>
      <c r="F314" s="22">
        <f t="shared" si="4"/>
        <v>11062.5</v>
      </c>
    </row>
    <row r="315" spans="1:6" ht="30" x14ac:dyDescent="0.25">
      <c r="A315" s="22" t="s">
        <v>1936</v>
      </c>
      <c r="B315" s="22" t="s">
        <v>1937</v>
      </c>
      <c r="C315" s="22">
        <v>2</v>
      </c>
      <c r="D315" s="22" t="s">
        <v>130</v>
      </c>
      <c r="E315" s="22">
        <v>495</v>
      </c>
      <c r="F315" s="22">
        <f t="shared" si="4"/>
        <v>990</v>
      </c>
    </row>
    <row r="316" spans="1:6" x14ac:dyDescent="0.25">
      <c r="A316" s="22" t="s">
        <v>1358</v>
      </c>
      <c r="B316" s="22" t="s">
        <v>1359</v>
      </c>
      <c r="C316" s="22">
        <v>15</v>
      </c>
      <c r="D316" s="22" t="s">
        <v>130</v>
      </c>
      <c r="E316" s="22">
        <v>1628.4</v>
      </c>
      <c r="F316" s="22">
        <f t="shared" si="4"/>
        <v>24426</v>
      </c>
    </row>
    <row r="317" spans="1:6" ht="30" x14ac:dyDescent="0.25">
      <c r="A317" s="22" t="s">
        <v>1360</v>
      </c>
      <c r="B317" s="22" t="s">
        <v>1361</v>
      </c>
      <c r="C317" s="22">
        <v>4</v>
      </c>
      <c r="D317" s="22" t="s">
        <v>30</v>
      </c>
      <c r="E317" s="22">
        <v>2165.3000000000002</v>
      </c>
      <c r="F317" s="22">
        <f t="shared" si="4"/>
        <v>8661.2000000000007</v>
      </c>
    </row>
    <row r="318" spans="1:6" x14ac:dyDescent="0.25">
      <c r="A318" s="22" t="s">
        <v>1938</v>
      </c>
      <c r="B318" s="22" t="s">
        <v>1939</v>
      </c>
      <c r="C318" s="22">
        <v>63</v>
      </c>
      <c r="D318" s="22" t="s">
        <v>30</v>
      </c>
      <c r="E318" s="22">
        <v>430.7</v>
      </c>
      <c r="F318" s="22">
        <f t="shared" si="4"/>
        <v>27134.1</v>
      </c>
    </row>
    <row r="319" spans="1:6" ht="30" x14ac:dyDescent="0.25">
      <c r="A319" s="22" t="s">
        <v>1940</v>
      </c>
      <c r="B319" s="22" t="s">
        <v>1941</v>
      </c>
      <c r="C319" s="22">
        <v>50</v>
      </c>
      <c r="D319" s="22" t="s">
        <v>30</v>
      </c>
      <c r="E319" s="22">
        <v>1</v>
      </c>
      <c r="F319" s="22">
        <f t="shared" si="4"/>
        <v>50</v>
      </c>
    </row>
    <row r="320" spans="1:6" ht="30" x14ac:dyDescent="0.25">
      <c r="A320" s="22" t="s">
        <v>1362</v>
      </c>
      <c r="B320" s="22" t="s">
        <v>1363</v>
      </c>
      <c r="C320" s="22">
        <v>34</v>
      </c>
      <c r="D320" s="22" t="s">
        <v>30</v>
      </c>
      <c r="E320" s="22">
        <v>382.88639999999998</v>
      </c>
      <c r="F320" s="22">
        <f t="shared" si="4"/>
        <v>13018.1376</v>
      </c>
    </row>
    <row r="321" spans="1:6" x14ac:dyDescent="0.25">
      <c r="A321" s="22" t="s">
        <v>1366</v>
      </c>
      <c r="B321" s="22" t="s">
        <v>1367</v>
      </c>
      <c r="C321" s="22">
        <v>128</v>
      </c>
      <c r="D321" s="22" t="s">
        <v>30</v>
      </c>
      <c r="E321" s="22">
        <v>1531.64</v>
      </c>
      <c r="F321" s="22">
        <f t="shared" si="4"/>
        <v>196049.92000000001</v>
      </c>
    </row>
    <row r="322" spans="1:6" x14ac:dyDescent="0.25">
      <c r="A322" s="22" t="s">
        <v>1370</v>
      </c>
      <c r="B322" s="22" t="s">
        <v>1371</v>
      </c>
      <c r="C322" s="22">
        <v>2</v>
      </c>
      <c r="D322" s="22" t="s">
        <v>30</v>
      </c>
      <c r="E322" s="22">
        <v>743.84839999999997</v>
      </c>
      <c r="F322" s="22">
        <f t="shared" si="4"/>
        <v>1487.6967999999999</v>
      </c>
    </row>
    <row r="323" spans="1:6" x14ac:dyDescent="0.25">
      <c r="A323" s="22" t="s">
        <v>1376</v>
      </c>
      <c r="B323" s="22" t="s">
        <v>1377</v>
      </c>
      <c r="C323" s="22">
        <v>1</v>
      </c>
      <c r="D323" s="22" t="s">
        <v>130</v>
      </c>
      <c r="E323" s="22">
        <v>1174.0999999999999</v>
      </c>
      <c r="F323" s="22">
        <f t="shared" si="4"/>
        <v>1174.0999999999999</v>
      </c>
    </row>
    <row r="324" spans="1:6" ht="30" x14ac:dyDescent="0.25">
      <c r="A324" s="22" t="s">
        <v>1942</v>
      </c>
      <c r="B324" s="22" t="s">
        <v>1943</v>
      </c>
      <c r="C324" s="22">
        <v>5</v>
      </c>
      <c r="D324" s="22" t="s">
        <v>30</v>
      </c>
      <c r="E324" s="22">
        <v>1</v>
      </c>
      <c r="F324" s="22">
        <f t="shared" si="4"/>
        <v>5</v>
      </c>
    </row>
    <row r="325" spans="1:6" x14ac:dyDescent="0.25">
      <c r="A325" s="22" t="s">
        <v>1944</v>
      </c>
      <c r="B325" s="22" t="s">
        <v>1945</v>
      </c>
      <c r="C325" s="22">
        <v>100</v>
      </c>
      <c r="D325" s="22" t="s">
        <v>30</v>
      </c>
      <c r="E325" s="22">
        <v>354</v>
      </c>
      <c r="F325" s="22">
        <f t="shared" si="4"/>
        <v>35400</v>
      </c>
    </row>
    <row r="326" spans="1:6" ht="30" x14ac:dyDescent="0.25">
      <c r="A326" s="22" t="s">
        <v>1488</v>
      </c>
      <c r="B326" s="22" t="s">
        <v>1489</v>
      </c>
      <c r="C326" s="22">
        <v>18</v>
      </c>
      <c r="D326" s="22" t="s">
        <v>30</v>
      </c>
      <c r="E326" s="22">
        <v>492</v>
      </c>
      <c r="F326" s="22">
        <f t="shared" si="4"/>
        <v>8856</v>
      </c>
    </row>
    <row r="327" spans="1:6" ht="30" x14ac:dyDescent="0.25">
      <c r="A327" s="22" t="s">
        <v>1490</v>
      </c>
      <c r="B327" s="22" t="s">
        <v>1491</v>
      </c>
      <c r="C327" s="22">
        <v>2</v>
      </c>
      <c r="D327" s="22" t="s">
        <v>30</v>
      </c>
      <c r="E327" s="22">
        <v>255</v>
      </c>
      <c r="F327" s="22">
        <f t="shared" si="4"/>
        <v>510</v>
      </c>
    </row>
    <row r="328" spans="1:6" ht="30" x14ac:dyDescent="0.25">
      <c r="A328" s="22" t="s">
        <v>1492</v>
      </c>
      <c r="B328" s="22" t="s">
        <v>1493</v>
      </c>
      <c r="C328" s="22">
        <v>12</v>
      </c>
      <c r="D328" s="22" t="s">
        <v>30</v>
      </c>
      <c r="E328" s="22">
        <v>450</v>
      </c>
      <c r="F328" s="22">
        <f t="shared" si="4"/>
        <v>5400</v>
      </c>
    </row>
    <row r="329" spans="1:6" x14ac:dyDescent="0.25">
      <c r="A329" s="22" t="s">
        <v>1494</v>
      </c>
      <c r="B329" s="22" t="s">
        <v>1495</v>
      </c>
      <c r="C329" s="22">
        <v>18</v>
      </c>
      <c r="D329" s="22" t="s">
        <v>30</v>
      </c>
      <c r="E329" s="22">
        <v>250</v>
      </c>
      <c r="F329" s="22">
        <f t="shared" si="4"/>
        <v>4500</v>
      </c>
    </row>
    <row r="330" spans="1:6" x14ac:dyDescent="0.25">
      <c r="A330" s="22" t="s">
        <v>1496</v>
      </c>
      <c r="B330" s="22" t="s">
        <v>1497</v>
      </c>
      <c r="C330" s="22">
        <v>7</v>
      </c>
      <c r="D330" s="22" t="s">
        <v>30</v>
      </c>
      <c r="E330" s="22">
        <v>470</v>
      </c>
      <c r="F330" s="22">
        <f t="shared" si="4"/>
        <v>3290</v>
      </c>
    </row>
    <row r="331" spans="1:6" ht="30" x14ac:dyDescent="0.25">
      <c r="A331" s="22" t="s">
        <v>1498</v>
      </c>
      <c r="B331" s="22" t="s">
        <v>1499</v>
      </c>
      <c r="C331" s="22">
        <v>7</v>
      </c>
      <c r="D331" s="22" t="s">
        <v>30</v>
      </c>
      <c r="E331" s="22">
        <v>155</v>
      </c>
      <c r="F331" s="22">
        <f t="shared" si="4"/>
        <v>1085</v>
      </c>
    </row>
    <row r="332" spans="1:6" x14ac:dyDescent="0.25">
      <c r="A332" s="22" t="s">
        <v>1946</v>
      </c>
      <c r="B332" s="22" t="s">
        <v>1947</v>
      </c>
      <c r="C332" s="22">
        <v>1</v>
      </c>
      <c r="D332" s="22" t="s">
        <v>30</v>
      </c>
      <c r="E332" s="22">
        <v>1439.6</v>
      </c>
      <c r="F332" s="22">
        <f t="shared" si="4"/>
        <v>1439.6</v>
      </c>
    </row>
    <row r="333" spans="1:6" x14ac:dyDescent="0.25">
      <c r="A333" s="22" t="s">
        <v>1948</v>
      </c>
      <c r="B333" s="22" t="s">
        <v>1949</v>
      </c>
      <c r="C333" s="22">
        <v>13</v>
      </c>
      <c r="D333" s="22" t="s">
        <v>30</v>
      </c>
      <c r="E333" s="22">
        <v>1</v>
      </c>
      <c r="F333" s="22">
        <f t="shared" si="4"/>
        <v>13</v>
      </c>
    </row>
    <row r="334" spans="1:6" x14ac:dyDescent="0.25">
      <c r="A334" s="22" t="s">
        <v>1382</v>
      </c>
      <c r="B334" s="22" t="s">
        <v>1383</v>
      </c>
      <c r="C334" s="22">
        <v>1</v>
      </c>
      <c r="D334" s="22" t="s">
        <v>30</v>
      </c>
      <c r="E334" s="22">
        <v>35590.050799999997</v>
      </c>
      <c r="F334" s="22">
        <f t="shared" si="4"/>
        <v>35590.050799999997</v>
      </c>
    </row>
    <row r="335" spans="1:6" x14ac:dyDescent="0.25">
      <c r="A335" s="22" t="s">
        <v>1384</v>
      </c>
      <c r="B335" s="22" t="s">
        <v>1385</v>
      </c>
      <c r="C335" s="22">
        <v>1</v>
      </c>
      <c r="D335" s="22" t="s">
        <v>30</v>
      </c>
      <c r="E335" s="22">
        <v>18629.84</v>
      </c>
      <c r="F335" s="22">
        <f t="shared" ref="F335:F354" si="5">C335*E335</f>
        <v>18629.84</v>
      </c>
    </row>
    <row r="336" spans="1:6" ht="30" x14ac:dyDescent="0.25">
      <c r="A336" s="22" t="s">
        <v>1386</v>
      </c>
      <c r="B336" s="22" t="s">
        <v>1387</v>
      </c>
      <c r="C336" s="22">
        <v>1</v>
      </c>
      <c r="D336" s="22" t="s">
        <v>30</v>
      </c>
      <c r="E336" s="22">
        <v>10507.9</v>
      </c>
      <c r="F336" s="22">
        <f t="shared" si="5"/>
        <v>10507.9</v>
      </c>
    </row>
    <row r="337" spans="1:6" x14ac:dyDescent="0.25">
      <c r="A337" s="22" t="s">
        <v>1388</v>
      </c>
      <c r="B337" s="22" t="s">
        <v>1389</v>
      </c>
      <c r="C337" s="22">
        <v>96</v>
      </c>
      <c r="D337" s="22" t="s">
        <v>30</v>
      </c>
      <c r="E337" s="22">
        <v>45</v>
      </c>
      <c r="F337" s="22">
        <f t="shared" si="5"/>
        <v>4320</v>
      </c>
    </row>
    <row r="338" spans="1:6" ht="30" x14ac:dyDescent="0.25">
      <c r="A338" s="22" t="s">
        <v>1390</v>
      </c>
      <c r="B338" s="22" t="s">
        <v>1391</v>
      </c>
      <c r="C338" s="22">
        <v>228</v>
      </c>
      <c r="D338" s="22" t="s">
        <v>30</v>
      </c>
      <c r="E338" s="22">
        <v>141</v>
      </c>
      <c r="F338" s="22">
        <f t="shared" si="5"/>
        <v>32148</v>
      </c>
    </row>
    <row r="339" spans="1:6" x14ac:dyDescent="0.25">
      <c r="A339" s="22" t="s">
        <v>1950</v>
      </c>
      <c r="B339" s="22" t="s">
        <v>1951</v>
      </c>
      <c r="C339" s="22">
        <v>1</v>
      </c>
      <c r="D339" s="22" t="s">
        <v>30</v>
      </c>
      <c r="E339" s="22">
        <v>1</v>
      </c>
      <c r="F339" s="22">
        <f t="shared" si="5"/>
        <v>1</v>
      </c>
    </row>
    <row r="340" spans="1:6" x14ac:dyDescent="0.25">
      <c r="A340" s="22" t="s">
        <v>1952</v>
      </c>
      <c r="B340" s="22" t="s">
        <v>1953</v>
      </c>
      <c r="C340" s="22">
        <v>50</v>
      </c>
      <c r="D340" s="22" t="s">
        <v>30</v>
      </c>
      <c r="E340" s="22">
        <v>1</v>
      </c>
      <c r="F340" s="22">
        <f t="shared" si="5"/>
        <v>50</v>
      </c>
    </row>
    <row r="341" spans="1:6" x14ac:dyDescent="0.25">
      <c r="A341" s="22" t="s">
        <v>1394</v>
      </c>
      <c r="B341" s="22" t="s">
        <v>1395</v>
      </c>
      <c r="C341" s="22">
        <v>1</v>
      </c>
      <c r="D341" s="22" t="s">
        <v>30</v>
      </c>
      <c r="E341" s="22">
        <v>2773</v>
      </c>
      <c r="F341" s="22">
        <f t="shared" si="5"/>
        <v>2773</v>
      </c>
    </row>
    <row r="342" spans="1:6" x14ac:dyDescent="0.25">
      <c r="A342" s="22" t="s">
        <v>1396</v>
      </c>
      <c r="B342" s="22" t="s">
        <v>1397</v>
      </c>
      <c r="C342" s="22">
        <v>11</v>
      </c>
      <c r="D342" s="22" t="s">
        <v>130</v>
      </c>
      <c r="E342" s="22">
        <v>584.1</v>
      </c>
      <c r="F342" s="22">
        <f t="shared" si="5"/>
        <v>6425.1</v>
      </c>
    </row>
    <row r="343" spans="1:6" x14ac:dyDescent="0.25">
      <c r="A343" s="22" t="s">
        <v>1398</v>
      </c>
      <c r="B343" s="22" t="s">
        <v>1399</v>
      </c>
      <c r="C343" s="22">
        <v>4</v>
      </c>
      <c r="D343" s="22" t="s">
        <v>30</v>
      </c>
      <c r="E343" s="22">
        <v>1154.2524000000001</v>
      </c>
      <c r="F343" s="22">
        <f t="shared" si="5"/>
        <v>4617.0096000000003</v>
      </c>
    </row>
    <row r="344" spans="1:6" ht="30" x14ac:dyDescent="0.25">
      <c r="A344" s="22" t="s">
        <v>1400</v>
      </c>
      <c r="B344" s="22" t="s">
        <v>1401</v>
      </c>
      <c r="C344" s="22">
        <v>3</v>
      </c>
      <c r="D344" s="22" t="s">
        <v>30</v>
      </c>
      <c r="E344" s="22">
        <v>461.6986</v>
      </c>
      <c r="F344" s="22">
        <f t="shared" si="5"/>
        <v>1385.0958000000001</v>
      </c>
    </row>
    <row r="345" spans="1:6" ht="30" x14ac:dyDescent="0.25">
      <c r="A345" s="22" t="s">
        <v>1406</v>
      </c>
      <c r="B345" s="22" t="s">
        <v>1407</v>
      </c>
      <c r="C345" s="22">
        <v>1</v>
      </c>
      <c r="D345" s="22" t="s">
        <v>30</v>
      </c>
      <c r="E345" s="22">
        <v>310</v>
      </c>
      <c r="F345" s="22">
        <f t="shared" si="5"/>
        <v>310</v>
      </c>
    </row>
    <row r="346" spans="1:6" x14ac:dyDescent="0.25">
      <c r="A346" s="22" t="s">
        <v>1408</v>
      </c>
      <c r="B346" s="22" t="s">
        <v>1409</v>
      </c>
      <c r="C346" s="22">
        <v>16</v>
      </c>
      <c r="D346" s="22" t="s">
        <v>30</v>
      </c>
      <c r="E346" s="22">
        <v>383.5</v>
      </c>
      <c r="F346" s="22">
        <f t="shared" si="5"/>
        <v>6136</v>
      </c>
    </row>
    <row r="347" spans="1:6" x14ac:dyDescent="0.25">
      <c r="A347" s="22" t="s">
        <v>1410</v>
      </c>
      <c r="B347" s="22" t="s">
        <v>1411</v>
      </c>
      <c r="C347" s="22">
        <v>10</v>
      </c>
      <c r="D347" s="22" t="s">
        <v>30</v>
      </c>
      <c r="E347" s="22">
        <v>383.5</v>
      </c>
      <c r="F347" s="22">
        <f t="shared" si="5"/>
        <v>3835</v>
      </c>
    </row>
    <row r="348" spans="1:6" ht="30" x14ac:dyDescent="0.25">
      <c r="A348" s="22" t="s">
        <v>1412</v>
      </c>
      <c r="B348" s="22" t="s">
        <v>1413</v>
      </c>
      <c r="C348" s="22">
        <v>13</v>
      </c>
      <c r="D348" s="22" t="s">
        <v>30</v>
      </c>
      <c r="E348" s="22">
        <v>357.54</v>
      </c>
      <c r="F348" s="22">
        <f t="shared" si="5"/>
        <v>4648.0200000000004</v>
      </c>
    </row>
    <row r="349" spans="1:6" ht="30" x14ac:dyDescent="0.25">
      <c r="A349" s="22" t="s">
        <v>1430</v>
      </c>
      <c r="B349" s="22" t="s">
        <v>1431</v>
      </c>
      <c r="C349" s="22">
        <v>7</v>
      </c>
      <c r="D349" s="22" t="s">
        <v>30</v>
      </c>
      <c r="E349" s="22">
        <v>460.2</v>
      </c>
      <c r="F349" s="22">
        <f t="shared" si="5"/>
        <v>3221.4</v>
      </c>
    </row>
    <row r="350" spans="1:6" ht="30" x14ac:dyDescent="0.25">
      <c r="A350" s="22" t="s">
        <v>1434</v>
      </c>
      <c r="B350" s="22" t="s">
        <v>1435</v>
      </c>
      <c r="C350" s="22">
        <v>32</v>
      </c>
      <c r="D350" s="22" t="s">
        <v>30</v>
      </c>
      <c r="E350" s="22">
        <v>513.29999999999995</v>
      </c>
      <c r="F350" s="22">
        <f t="shared" si="5"/>
        <v>16425.599999999999</v>
      </c>
    </row>
    <row r="351" spans="1:6" ht="45" x14ac:dyDescent="0.25">
      <c r="A351" s="22" t="s">
        <v>1438</v>
      </c>
      <c r="B351" s="22" t="s">
        <v>1439</v>
      </c>
      <c r="C351" s="22">
        <v>2</v>
      </c>
      <c r="D351" s="22" t="s">
        <v>30</v>
      </c>
      <c r="E351" s="22">
        <v>24190</v>
      </c>
      <c r="F351" s="22">
        <f t="shared" si="5"/>
        <v>48380</v>
      </c>
    </row>
    <row r="352" spans="1:6" ht="30" x14ac:dyDescent="0.25">
      <c r="A352" s="22" t="s">
        <v>1279</v>
      </c>
      <c r="B352" s="22" t="s">
        <v>1954</v>
      </c>
      <c r="C352" s="22">
        <v>10</v>
      </c>
      <c r="D352" s="22" t="s">
        <v>30</v>
      </c>
      <c r="E352" s="32">
        <v>1770</v>
      </c>
      <c r="F352" s="22">
        <f t="shared" si="5"/>
        <v>17700</v>
      </c>
    </row>
    <row r="353" spans="1:6" x14ac:dyDescent="0.25">
      <c r="A353" s="22" t="s">
        <v>1253</v>
      </c>
      <c r="B353" s="22" t="s">
        <v>1254</v>
      </c>
      <c r="C353" s="22">
        <v>12</v>
      </c>
      <c r="D353" s="22" t="s">
        <v>30</v>
      </c>
      <c r="E353" s="22">
        <v>3422</v>
      </c>
      <c r="F353" s="22">
        <f t="shared" si="5"/>
        <v>41064</v>
      </c>
    </row>
    <row r="354" spans="1:6" x14ac:dyDescent="0.25">
      <c r="A354" s="22" t="s">
        <v>1955</v>
      </c>
      <c r="B354" s="22" t="s">
        <v>1956</v>
      </c>
      <c r="C354" s="22">
        <v>35</v>
      </c>
      <c r="D354" s="22" t="s">
        <v>30</v>
      </c>
      <c r="E354" s="22">
        <v>1829</v>
      </c>
      <c r="F354" s="22">
        <f t="shared" si="5"/>
        <v>64015</v>
      </c>
    </row>
    <row r="355" spans="1:6" x14ac:dyDescent="0.25">
      <c r="F355" s="24">
        <f>SUM(F206:F354)</f>
        <v>16365807.211999992</v>
      </c>
    </row>
    <row r="358" spans="1:6" ht="15.75" x14ac:dyDescent="0.25">
      <c r="A358" s="17" t="s">
        <v>20</v>
      </c>
      <c r="B358" s="17"/>
      <c r="C358" s="17"/>
      <c r="D358" s="17"/>
      <c r="E358" s="17"/>
      <c r="F358" s="17"/>
    </row>
    <row r="359" spans="1:6" ht="15.75" x14ac:dyDescent="0.25">
      <c r="A359" s="17" t="s">
        <v>1</v>
      </c>
      <c r="B359" s="17"/>
      <c r="C359" s="17"/>
      <c r="D359" s="17"/>
      <c r="E359" s="17"/>
      <c r="F359" s="17"/>
    </row>
    <row r="360" spans="1:6" ht="15.75" x14ac:dyDescent="0.25">
      <c r="A360" s="17" t="s">
        <v>21</v>
      </c>
      <c r="B360" s="17"/>
      <c r="C360" s="17"/>
      <c r="D360" s="17"/>
      <c r="E360" s="17"/>
      <c r="F360" s="17"/>
    </row>
    <row r="361" spans="1:6" ht="18.75" x14ac:dyDescent="0.3">
      <c r="A361" s="34" t="s">
        <v>1987</v>
      </c>
      <c r="B361" s="34"/>
      <c r="C361" s="34"/>
      <c r="D361" s="34"/>
      <c r="E361" s="34"/>
      <c r="F361" s="34"/>
    </row>
    <row r="362" spans="1:6" ht="18.75" x14ac:dyDescent="0.3">
      <c r="A362" s="35" t="s">
        <v>1121</v>
      </c>
      <c r="B362" s="35"/>
      <c r="C362" s="35"/>
      <c r="D362" s="35"/>
      <c r="E362" s="35"/>
      <c r="F362" s="35"/>
    </row>
    <row r="363" spans="1:6" ht="30" x14ac:dyDescent="0.25">
      <c r="A363" s="36" t="s">
        <v>23</v>
      </c>
      <c r="B363" s="36" t="s">
        <v>24</v>
      </c>
      <c r="C363" s="37" t="s">
        <v>1989</v>
      </c>
      <c r="D363" s="36" t="s">
        <v>26</v>
      </c>
      <c r="E363" s="36" t="s">
        <v>27</v>
      </c>
      <c r="F363" s="36" t="s">
        <v>8</v>
      </c>
    </row>
    <row r="364" spans="1:6" x14ac:dyDescent="0.25">
      <c r="A364" s="22" t="s">
        <v>2196</v>
      </c>
      <c r="B364" s="22" t="s">
        <v>2197</v>
      </c>
      <c r="C364" s="22">
        <v>10</v>
      </c>
      <c r="D364" s="22" t="s">
        <v>30</v>
      </c>
      <c r="E364" s="22">
        <v>7.1744000000000003</v>
      </c>
      <c r="F364" s="22">
        <f t="shared" ref="F364:F427" si="6">C364*E364</f>
        <v>71.744</v>
      </c>
    </row>
    <row r="365" spans="1:6" x14ac:dyDescent="0.25">
      <c r="A365" s="22" t="s">
        <v>2198</v>
      </c>
      <c r="B365" s="22" t="s">
        <v>2199</v>
      </c>
      <c r="C365" s="22">
        <v>10</v>
      </c>
      <c r="D365" s="22" t="s">
        <v>30</v>
      </c>
      <c r="E365" s="22">
        <v>54.28</v>
      </c>
      <c r="F365" s="22">
        <f t="shared" si="6"/>
        <v>542.79999999999995</v>
      </c>
    </row>
    <row r="366" spans="1:6" x14ac:dyDescent="0.25">
      <c r="A366" s="22" t="s">
        <v>1126</v>
      </c>
      <c r="B366" s="22" t="s">
        <v>1127</v>
      </c>
      <c r="C366" s="22">
        <v>1</v>
      </c>
      <c r="D366" s="22" t="s">
        <v>130</v>
      </c>
      <c r="E366" s="22">
        <v>586.46</v>
      </c>
      <c r="F366" s="22">
        <f t="shared" si="6"/>
        <v>586.46</v>
      </c>
    </row>
    <row r="367" spans="1:6" x14ac:dyDescent="0.25">
      <c r="A367" s="22" t="s">
        <v>2200</v>
      </c>
      <c r="B367" s="22" t="s">
        <v>2201</v>
      </c>
      <c r="C367" s="22">
        <f>1670+200</f>
        <v>1870</v>
      </c>
      <c r="D367" s="22" t="s">
        <v>1130</v>
      </c>
      <c r="E367" s="22">
        <v>38.503399999999999</v>
      </c>
      <c r="F367" s="22">
        <f t="shared" si="6"/>
        <v>72001.357999999993</v>
      </c>
    </row>
    <row r="368" spans="1:6" ht="30" x14ac:dyDescent="0.25">
      <c r="A368" s="22" t="s">
        <v>1141</v>
      </c>
      <c r="B368" s="22" t="s">
        <v>1142</v>
      </c>
      <c r="C368" s="22">
        <v>51</v>
      </c>
      <c r="D368" s="22" t="s">
        <v>30</v>
      </c>
      <c r="E368" s="22">
        <v>270</v>
      </c>
      <c r="F368" s="22">
        <f t="shared" si="6"/>
        <v>13770</v>
      </c>
    </row>
    <row r="369" spans="1:6" ht="30" x14ac:dyDescent="0.25">
      <c r="A369" s="22" t="s">
        <v>2202</v>
      </c>
      <c r="B369" s="22" t="s">
        <v>2203</v>
      </c>
      <c r="C369" s="22">
        <v>3</v>
      </c>
      <c r="D369" s="22" t="s">
        <v>30</v>
      </c>
      <c r="E369" s="22">
        <v>377.78879999999998</v>
      </c>
      <c r="F369" s="22">
        <f t="shared" si="6"/>
        <v>1133.3663999999999</v>
      </c>
    </row>
    <row r="370" spans="1:6" ht="30" x14ac:dyDescent="0.25">
      <c r="A370" s="22" t="s">
        <v>1147</v>
      </c>
      <c r="B370" s="22" t="s">
        <v>1148</v>
      </c>
      <c r="C370" s="22">
        <v>12</v>
      </c>
      <c r="D370" s="22" t="s">
        <v>30</v>
      </c>
      <c r="E370" s="22">
        <v>2142.585</v>
      </c>
      <c r="F370" s="22">
        <f t="shared" si="6"/>
        <v>25711.02</v>
      </c>
    </row>
    <row r="371" spans="1:6" x14ac:dyDescent="0.25">
      <c r="A371" s="22" t="s">
        <v>1151</v>
      </c>
      <c r="B371" s="22" t="s">
        <v>1152</v>
      </c>
      <c r="C371" s="22">
        <v>38</v>
      </c>
      <c r="D371" s="22" t="s">
        <v>30</v>
      </c>
      <c r="E371" s="22">
        <v>1</v>
      </c>
      <c r="F371" s="22">
        <f t="shared" si="6"/>
        <v>38</v>
      </c>
    </row>
    <row r="372" spans="1:6" ht="30" x14ac:dyDescent="0.25">
      <c r="A372" s="22" t="s">
        <v>1896</v>
      </c>
      <c r="B372" s="22" t="s">
        <v>1897</v>
      </c>
      <c r="C372" s="22">
        <v>6</v>
      </c>
      <c r="D372" s="22" t="s">
        <v>30</v>
      </c>
      <c r="E372" s="22">
        <v>4635.0046000000002</v>
      </c>
      <c r="F372" s="22">
        <f t="shared" si="6"/>
        <v>27810.027600000001</v>
      </c>
    </row>
    <row r="373" spans="1:6" x14ac:dyDescent="0.25">
      <c r="A373" s="22" t="s">
        <v>1155</v>
      </c>
      <c r="B373" s="22" t="s">
        <v>1156</v>
      </c>
      <c r="C373" s="22">
        <v>7</v>
      </c>
      <c r="D373" s="22" t="s">
        <v>30</v>
      </c>
      <c r="E373" s="22">
        <v>10620</v>
      </c>
      <c r="F373" s="22">
        <f t="shared" si="6"/>
        <v>74340</v>
      </c>
    </row>
    <row r="374" spans="1:6" ht="30" x14ac:dyDescent="0.25">
      <c r="A374" s="22" t="s">
        <v>2204</v>
      </c>
      <c r="B374" s="22" t="s">
        <v>2205</v>
      </c>
      <c r="C374" s="22">
        <v>4</v>
      </c>
      <c r="D374" s="22" t="s">
        <v>30</v>
      </c>
      <c r="E374" s="22">
        <v>9676</v>
      </c>
      <c r="F374" s="22">
        <f t="shared" si="6"/>
        <v>38704</v>
      </c>
    </row>
    <row r="375" spans="1:6" ht="30" x14ac:dyDescent="0.25">
      <c r="A375" s="22" t="s">
        <v>582</v>
      </c>
      <c r="B375" s="22" t="s">
        <v>583</v>
      </c>
      <c r="C375" s="22">
        <v>172</v>
      </c>
      <c r="D375" s="22"/>
      <c r="E375" s="22">
        <v>63</v>
      </c>
      <c r="F375" s="22">
        <f t="shared" si="6"/>
        <v>10836</v>
      </c>
    </row>
    <row r="376" spans="1:6" ht="30" x14ac:dyDescent="0.25">
      <c r="A376" s="22" t="s">
        <v>1159</v>
      </c>
      <c r="B376" s="22" t="s">
        <v>1160</v>
      </c>
      <c r="C376" s="22">
        <v>2</v>
      </c>
      <c r="D376" s="22" t="s">
        <v>30</v>
      </c>
      <c r="E376" s="22">
        <v>115.64</v>
      </c>
      <c r="F376" s="22">
        <f t="shared" si="6"/>
        <v>231.28</v>
      </c>
    </row>
    <row r="377" spans="1:6" x14ac:dyDescent="0.25">
      <c r="A377" s="22" t="s">
        <v>2206</v>
      </c>
      <c r="B377" s="22" t="s">
        <v>2207</v>
      </c>
      <c r="C377" s="22">
        <v>225</v>
      </c>
      <c r="D377" s="22" t="s">
        <v>30</v>
      </c>
      <c r="E377" s="22">
        <v>54.28</v>
      </c>
      <c r="F377" s="22">
        <f t="shared" si="6"/>
        <v>12213</v>
      </c>
    </row>
    <row r="378" spans="1:6" x14ac:dyDescent="0.25">
      <c r="A378" s="22" t="s">
        <v>1161</v>
      </c>
      <c r="B378" s="22" t="s">
        <v>1162</v>
      </c>
      <c r="C378" s="22">
        <v>1</v>
      </c>
      <c r="D378" s="22" t="s">
        <v>30</v>
      </c>
      <c r="E378" s="22">
        <v>16402</v>
      </c>
      <c r="F378" s="22">
        <f t="shared" si="6"/>
        <v>16402</v>
      </c>
    </row>
    <row r="379" spans="1:6" x14ac:dyDescent="0.25">
      <c r="A379" s="22" t="s">
        <v>2208</v>
      </c>
      <c r="B379" s="22" t="s">
        <v>2209</v>
      </c>
      <c r="C379" s="22">
        <v>6</v>
      </c>
      <c r="D379" s="22" t="s">
        <v>30</v>
      </c>
      <c r="E379" s="22">
        <v>389.41180000000003</v>
      </c>
      <c r="F379" s="22">
        <f t="shared" si="6"/>
        <v>2336.4708000000001</v>
      </c>
    </row>
    <row r="380" spans="1:6" x14ac:dyDescent="0.25">
      <c r="A380" s="22" t="s">
        <v>1163</v>
      </c>
      <c r="B380" s="22" t="s">
        <v>1164</v>
      </c>
      <c r="C380" s="22">
        <v>100</v>
      </c>
      <c r="D380" s="22" t="s">
        <v>30</v>
      </c>
      <c r="E380" s="22">
        <v>195</v>
      </c>
      <c r="F380" s="22">
        <f t="shared" si="6"/>
        <v>19500</v>
      </c>
    </row>
    <row r="381" spans="1:6" x14ac:dyDescent="0.25">
      <c r="A381" s="22" t="s">
        <v>1165</v>
      </c>
      <c r="B381" s="22" t="s">
        <v>1166</v>
      </c>
      <c r="C381" s="22">
        <v>160</v>
      </c>
      <c r="D381" s="22" t="s">
        <v>30</v>
      </c>
      <c r="E381" s="22">
        <v>206</v>
      </c>
      <c r="F381" s="22">
        <f t="shared" si="6"/>
        <v>32960</v>
      </c>
    </row>
    <row r="382" spans="1:6" x14ac:dyDescent="0.25">
      <c r="A382" s="22" t="s">
        <v>1167</v>
      </c>
      <c r="B382" s="22" t="s">
        <v>1168</v>
      </c>
      <c r="C382" s="22">
        <v>202</v>
      </c>
      <c r="D382" s="22" t="s">
        <v>30</v>
      </c>
      <c r="E382" s="22">
        <v>30</v>
      </c>
      <c r="F382" s="22">
        <f t="shared" si="6"/>
        <v>6060</v>
      </c>
    </row>
    <row r="383" spans="1:6" x14ac:dyDescent="0.25">
      <c r="A383" s="22" t="s">
        <v>1169</v>
      </c>
      <c r="B383" s="22" t="s">
        <v>1170</v>
      </c>
      <c r="C383" s="22">
        <v>2</v>
      </c>
      <c r="D383" s="22" t="s">
        <v>30</v>
      </c>
      <c r="E383" s="22">
        <v>265.5</v>
      </c>
      <c r="F383" s="22">
        <f t="shared" si="6"/>
        <v>531</v>
      </c>
    </row>
    <row r="384" spans="1:6" ht="30" x14ac:dyDescent="0.25">
      <c r="A384" s="22" t="s">
        <v>1171</v>
      </c>
      <c r="B384" s="22" t="s">
        <v>1172</v>
      </c>
      <c r="C384" s="22">
        <v>2</v>
      </c>
      <c r="D384" s="22" t="s">
        <v>30</v>
      </c>
      <c r="E384" s="22">
        <v>306.8</v>
      </c>
      <c r="F384" s="22">
        <f t="shared" si="6"/>
        <v>613.6</v>
      </c>
    </row>
    <row r="385" spans="1:6" x14ac:dyDescent="0.25">
      <c r="A385" s="22" t="s">
        <v>2210</v>
      </c>
      <c r="B385" s="22" t="s">
        <v>2211</v>
      </c>
      <c r="C385" s="22">
        <v>20</v>
      </c>
      <c r="D385" s="22" t="s">
        <v>30</v>
      </c>
      <c r="E385" s="22">
        <v>1</v>
      </c>
      <c r="F385" s="22">
        <f t="shared" si="6"/>
        <v>20</v>
      </c>
    </row>
    <row r="386" spans="1:6" ht="30" x14ac:dyDescent="0.25">
      <c r="A386" s="22" t="s">
        <v>1175</v>
      </c>
      <c r="B386" s="22" t="s">
        <v>1176</v>
      </c>
      <c r="C386" s="22">
        <v>36</v>
      </c>
      <c r="D386" s="22" t="s">
        <v>30</v>
      </c>
      <c r="E386" s="22">
        <v>2106.3000000000002</v>
      </c>
      <c r="F386" s="22">
        <f t="shared" si="6"/>
        <v>75826.8</v>
      </c>
    </row>
    <row r="387" spans="1:6" x14ac:dyDescent="0.25">
      <c r="A387" s="22"/>
      <c r="B387" s="22" t="s">
        <v>2212</v>
      </c>
      <c r="C387" s="22">
        <v>7</v>
      </c>
      <c r="D387" s="22" t="s">
        <v>30</v>
      </c>
      <c r="E387" s="22">
        <v>320</v>
      </c>
      <c r="F387" s="22">
        <f t="shared" si="6"/>
        <v>2240</v>
      </c>
    </row>
    <row r="388" spans="1:6" x14ac:dyDescent="0.25">
      <c r="A388" s="22" t="s">
        <v>1179</v>
      </c>
      <c r="B388" s="22" t="s">
        <v>1180</v>
      </c>
      <c r="C388" s="22">
        <v>10</v>
      </c>
      <c r="D388" s="22" t="s">
        <v>30</v>
      </c>
      <c r="E388" s="22">
        <v>320</v>
      </c>
      <c r="F388" s="22">
        <f t="shared" si="6"/>
        <v>3200</v>
      </c>
    </row>
    <row r="389" spans="1:6" x14ac:dyDescent="0.25">
      <c r="A389" s="22" t="s">
        <v>1181</v>
      </c>
      <c r="B389" s="22" t="s">
        <v>1182</v>
      </c>
      <c r="C389" s="22">
        <v>2</v>
      </c>
      <c r="D389" s="22" t="s">
        <v>30</v>
      </c>
      <c r="E389" s="22">
        <v>595</v>
      </c>
      <c r="F389" s="22">
        <f t="shared" si="6"/>
        <v>1190</v>
      </c>
    </row>
    <row r="390" spans="1:6" x14ac:dyDescent="0.25">
      <c r="A390" s="22"/>
      <c r="B390" s="22" t="s">
        <v>2213</v>
      </c>
      <c r="C390" s="22">
        <v>5</v>
      </c>
      <c r="D390" s="22" t="s">
        <v>30</v>
      </c>
      <c r="E390" s="22">
        <v>595</v>
      </c>
      <c r="F390" s="22">
        <f t="shared" si="6"/>
        <v>2975</v>
      </c>
    </row>
    <row r="391" spans="1:6" x14ac:dyDescent="0.25">
      <c r="A391" s="22"/>
      <c r="B391" s="22" t="s">
        <v>2214</v>
      </c>
      <c r="C391" s="22">
        <v>1</v>
      </c>
      <c r="D391" s="22" t="s">
        <v>30</v>
      </c>
      <c r="E391" s="22">
        <v>625</v>
      </c>
      <c r="F391" s="22">
        <f t="shared" si="6"/>
        <v>625</v>
      </c>
    </row>
    <row r="392" spans="1:6" x14ac:dyDescent="0.25">
      <c r="A392" s="22" t="s">
        <v>1189</v>
      </c>
      <c r="B392" s="22" t="s">
        <v>2215</v>
      </c>
      <c r="C392" s="22">
        <v>8</v>
      </c>
      <c r="D392" s="22" t="s">
        <v>30</v>
      </c>
      <c r="E392" s="22">
        <v>271.39999999999998</v>
      </c>
      <c r="F392" s="22">
        <f t="shared" si="6"/>
        <v>2171.1999999999998</v>
      </c>
    </row>
    <row r="393" spans="1:6" x14ac:dyDescent="0.25">
      <c r="A393" s="22" t="s">
        <v>1193</v>
      </c>
      <c r="B393" s="22" t="s">
        <v>2216</v>
      </c>
      <c r="C393" s="22">
        <v>80</v>
      </c>
      <c r="D393" s="22" t="s">
        <v>30</v>
      </c>
      <c r="E393" s="22">
        <v>1121</v>
      </c>
      <c r="F393" s="22">
        <f t="shared" si="6"/>
        <v>89680</v>
      </c>
    </row>
    <row r="394" spans="1:6" x14ac:dyDescent="0.25">
      <c r="A394" s="22" t="s">
        <v>1191</v>
      </c>
      <c r="B394" s="22" t="s">
        <v>2217</v>
      </c>
      <c r="C394" s="22">
        <v>12</v>
      </c>
      <c r="D394" s="22" t="s">
        <v>30</v>
      </c>
      <c r="E394" s="22">
        <v>271.39999999999998</v>
      </c>
      <c r="F394" s="22">
        <f t="shared" si="6"/>
        <v>3256.7999999999997</v>
      </c>
    </row>
    <row r="395" spans="1:6" x14ac:dyDescent="0.25">
      <c r="A395" s="22"/>
      <c r="B395" s="22" t="s">
        <v>2218</v>
      </c>
      <c r="C395" s="22">
        <v>7</v>
      </c>
      <c r="D395" s="22" t="s">
        <v>30</v>
      </c>
      <c r="E395" s="22">
        <v>463</v>
      </c>
      <c r="F395" s="22">
        <f t="shared" si="6"/>
        <v>3241</v>
      </c>
    </row>
    <row r="396" spans="1:6" x14ac:dyDescent="0.25">
      <c r="A396" s="22" t="s">
        <v>1195</v>
      </c>
      <c r="B396" s="22" t="s">
        <v>1196</v>
      </c>
      <c r="C396" s="22">
        <v>29</v>
      </c>
      <c r="D396" s="22" t="s">
        <v>30</v>
      </c>
      <c r="E396" s="22">
        <v>100.3</v>
      </c>
      <c r="F396" s="22">
        <f t="shared" si="6"/>
        <v>2908.7</v>
      </c>
    </row>
    <row r="397" spans="1:6" ht="30" x14ac:dyDescent="0.25">
      <c r="A397" s="22" t="s">
        <v>1197</v>
      </c>
      <c r="B397" s="22" t="s">
        <v>1198</v>
      </c>
      <c r="C397" s="22">
        <v>15</v>
      </c>
      <c r="D397" s="22" t="s">
        <v>30</v>
      </c>
      <c r="E397" s="22">
        <v>147.5</v>
      </c>
      <c r="F397" s="22">
        <f t="shared" si="6"/>
        <v>2212.5</v>
      </c>
    </row>
    <row r="398" spans="1:6" x14ac:dyDescent="0.25">
      <c r="A398" s="22" t="s">
        <v>1185</v>
      </c>
      <c r="B398" s="22" t="s">
        <v>2219</v>
      </c>
      <c r="C398" s="22">
        <v>4</v>
      </c>
      <c r="D398" s="22" t="s">
        <v>30</v>
      </c>
      <c r="E398" s="22">
        <v>440.14</v>
      </c>
      <c r="F398" s="22">
        <f t="shared" si="6"/>
        <v>1760.56</v>
      </c>
    </row>
    <row r="399" spans="1:6" x14ac:dyDescent="0.25">
      <c r="A399" s="22" t="s">
        <v>1201</v>
      </c>
      <c r="B399" s="22" t="s">
        <v>1202</v>
      </c>
      <c r="C399" s="22">
        <v>5</v>
      </c>
      <c r="D399" s="22" t="s">
        <v>30</v>
      </c>
      <c r="E399" s="22">
        <v>3221.4</v>
      </c>
      <c r="F399" s="22">
        <f t="shared" si="6"/>
        <v>16107</v>
      </c>
    </row>
    <row r="400" spans="1:6" x14ac:dyDescent="0.25">
      <c r="A400" s="22" t="s">
        <v>2220</v>
      </c>
      <c r="B400" s="22" t="s">
        <v>2221</v>
      </c>
      <c r="C400" s="22">
        <v>80</v>
      </c>
      <c r="D400" s="22" t="s">
        <v>30</v>
      </c>
      <c r="E400" s="22">
        <v>77.88</v>
      </c>
      <c r="F400" s="22">
        <f t="shared" si="6"/>
        <v>6230.4</v>
      </c>
    </row>
    <row r="401" spans="1:6" x14ac:dyDescent="0.25">
      <c r="A401" s="22" t="s">
        <v>1444</v>
      </c>
      <c r="B401" s="22" t="s">
        <v>1445</v>
      </c>
      <c r="C401" s="22">
        <v>9</v>
      </c>
      <c r="D401" s="22" t="s">
        <v>30</v>
      </c>
      <c r="E401" s="22">
        <v>445</v>
      </c>
      <c r="F401" s="22">
        <f t="shared" si="6"/>
        <v>4005</v>
      </c>
    </row>
    <row r="402" spans="1:6" x14ac:dyDescent="0.25">
      <c r="A402" s="22" t="s">
        <v>1898</v>
      </c>
      <c r="B402" s="22" t="s">
        <v>1899</v>
      </c>
      <c r="C402" s="22">
        <v>50</v>
      </c>
      <c r="D402" s="22" t="s">
        <v>30</v>
      </c>
      <c r="E402" s="22">
        <v>1</v>
      </c>
      <c r="F402" s="22">
        <f t="shared" si="6"/>
        <v>50</v>
      </c>
    </row>
    <row r="403" spans="1:6" ht="30" x14ac:dyDescent="0.25">
      <c r="A403" s="22" t="s">
        <v>1446</v>
      </c>
      <c r="B403" s="22" t="s">
        <v>1447</v>
      </c>
      <c r="C403" s="22">
        <v>1</v>
      </c>
      <c r="D403" s="22" t="s">
        <v>30</v>
      </c>
      <c r="E403" s="22">
        <v>515</v>
      </c>
      <c r="F403" s="22">
        <f t="shared" si="6"/>
        <v>515</v>
      </c>
    </row>
    <row r="404" spans="1:6" ht="30" x14ac:dyDescent="0.25">
      <c r="A404" s="22" t="s">
        <v>2222</v>
      </c>
      <c r="B404" s="22" t="s">
        <v>2223</v>
      </c>
      <c r="C404" s="22">
        <v>5</v>
      </c>
      <c r="D404" s="22" t="s">
        <v>30</v>
      </c>
      <c r="E404" s="22">
        <v>1411.28</v>
      </c>
      <c r="F404" s="22">
        <f t="shared" si="6"/>
        <v>7056.4</v>
      </c>
    </row>
    <row r="405" spans="1:6" x14ac:dyDescent="0.25">
      <c r="A405" s="22" t="s">
        <v>1203</v>
      </c>
      <c r="B405" s="22" t="s">
        <v>1204</v>
      </c>
      <c r="C405" s="22">
        <v>2</v>
      </c>
      <c r="D405" s="22" t="s">
        <v>30</v>
      </c>
      <c r="E405" s="22">
        <v>336.3</v>
      </c>
      <c r="F405" s="22">
        <f t="shared" si="6"/>
        <v>672.6</v>
      </c>
    </row>
    <row r="406" spans="1:6" ht="30" x14ac:dyDescent="0.25">
      <c r="A406" s="22" t="s">
        <v>1205</v>
      </c>
      <c r="B406" s="22" t="s">
        <v>1206</v>
      </c>
      <c r="C406" s="22">
        <v>8</v>
      </c>
      <c r="D406" s="22" t="s">
        <v>30</v>
      </c>
      <c r="E406" s="22">
        <v>147.5</v>
      </c>
      <c r="F406" s="22">
        <f t="shared" si="6"/>
        <v>1180</v>
      </c>
    </row>
    <row r="407" spans="1:6" ht="30" x14ac:dyDescent="0.25">
      <c r="A407" s="22" t="s">
        <v>1279</v>
      </c>
      <c r="B407" s="22" t="s">
        <v>1954</v>
      </c>
      <c r="C407" s="22">
        <v>10</v>
      </c>
      <c r="D407" s="22" t="s">
        <v>30</v>
      </c>
      <c r="E407" s="32">
        <v>1770</v>
      </c>
      <c r="F407" s="22">
        <f t="shared" si="6"/>
        <v>17700</v>
      </c>
    </row>
    <row r="408" spans="1:6" x14ac:dyDescent="0.25">
      <c r="A408" s="22" t="s">
        <v>1448</v>
      </c>
      <c r="B408" s="22" t="s">
        <v>1449</v>
      </c>
      <c r="C408" s="22">
        <v>21</v>
      </c>
      <c r="D408" s="22" t="s">
        <v>30</v>
      </c>
      <c r="E408" s="22">
        <v>450</v>
      </c>
      <c r="F408" s="22">
        <f t="shared" si="6"/>
        <v>9450</v>
      </c>
    </row>
    <row r="409" spans="1:6" x14ac:dyDescent="0.25">
      <c r="A409" s="22" t="s">
        <v>2224</v>
      </c>
      <c r="B409" s="22" t="s">
        <v>2225</v>
      </c>
      <c r="C409" s="22">
        <v>5</v>
      </c>
      <c r="D409" s="22" t="s">
        <v>30</v>
      </c>
      <c r="E409" s="22">
        <v>53.1</v>
      </c>
      <c r="F409" s="22">
        <f t="shared" si="6"/>
        <v>265.5</v>
      </c>
    </row>
    <row r="410" spans="1:6" x14ac:dyDescent="0.25">
      <c r="A410" s="22" t="s">
        <v>1209</v>
      </c>
      <c r="B410" s="22" t="s">
        <v>1210</v>
      </c>
      <c r="C410" s="22">
        <v>15</v>
      </c>
      <c r="D410" s="22" t="s">
        <v>30</v>
      </c>
      <c r="E410" s="22">
        <v>578.20000000000005</v>
      </c>
      <c r="F410" s="22">
        <f t="shared" si="6"/>
        <v>8673</v>
      </c>
    </row>
    <row r="411" spans="1:6" ht="30" x14ac:dyDescent="0.25">
      <c r="A411" s="22" t="s">
        <v>1213</v>
      </c>
      <c r="B411" s="22" t="s">
        <v>1214</v>
      </c>
      <c r="C411" s="22">
        <v>1</v>
      </c>
      <c r="D411" s="22" t="s">
        <v>30</v>
      </c>
      <c r="E411" s="22">
        <v>710.65</v>
      </c>
      <c r="F411" s="22">
        <f t="shared" si="6"/>
        <v>710.65</v>
      </c>
    </row>
    <row r="412" spans="1:6" x14ac:dyDescent="0.25">
      <c r="A412" s="22" t="s">
        <v>1215</v>
      </c>
      <c r="B412" s="22" t="s">
        <v>1216</v>
      </c>
      <c r="C412" s="22">
        <v>2</v>
      </c>
      <c r="D412" s="22" t="s">
        <v>30</v>
      </c>
      <c r="E412" s="22">
        <v>243.06819999999999</v>
      </c>
      <c r="F412" s="22">
        <f t="shared" si="6"/>
        <v>486.13639999999998</v>
      </c>
    </row>
    <row r="413" spans="1:6" x14ac:dyDescent="0.25">
      <c r="A413" s="22" t="s">
        <v>2226</v>
      </c>
      <c r="B413" s="22" t="s">
        <v>2227</v>
      </c>
      <c r="C413" s="22">
        <v>150</v>
      </c>
      <c r="D413" s="22" t="s">
        <v>30</v>
      </c>
      <c r="E413" s="22">
        <v>9.7349999999999994</v>
      </c>
      <c r="F413" s="22">
        <f t="shared" si="6"/>
        <v>1460.25</v>
      </c>
    </row>
    <row r="414" spans="1:6" x14ac:dyDescent="0.25">
      <c r="A414" s="22" t="s">
        <v>1217</v>
      </c>
      <c r="B414" s="22" t="s">
        <v>1218</v>
      </c>
      <c r="C414" s="22">
        <v>2</v>
      </c>
      <c r="D414" s="22" t="s">
        <v>30</v>
      </c>
      <c r="E414" s="22">
        <v>358.42500000000001</v>
      </c>
      <c r="F414" s="22">
        <f t="shared" si="6"/>
        <v>716.85</v>
      </c>
    </row>
    <row r="415" spans="1:6" ht="30" x14ac:dyDescent="0.25">
      <c r="A415" s="22" t="s">
        <v>2228</v>
      </c>
      <c r="B415" s="22" t="s">
        <v>2229</v>
      </c>
      <c r="C415" s="22">
        <v>1</v>
      </c>
      <c r="D415" s="22" t="s">
        <v>30</v>
      </c>
      <c r="E415" s="22">
        <v>323.50880000000001</v>
      </c>
      <c r="F415" s="22">
        <f t="shared" si="6"/>
        <v>323.50880000000001</v>
      </c>
    </row>
    <row r="416" spans="1:6" ht="30" x14ac:dyDescent="0.25">
      <c r="A416" s="22" t="s">
        <v>1900</v>
      </c>
      <c r="B416" s="22" t="s">
        <v>1901</v>
      </c>
      <c r="C416" s="22">
        <v>1</v>
      </c>
      <c r="D416" s="22" t="s">
        <v>30</v>
      </c>
      <c r="E416" s="22">
        <v>1</v>
      </c>
      <c r="F416" s="22">
        <f t="shared" si="6"/>
        <v>1</v>
      </c>
    </row>
    <row r="417" spans="1:6" x14ac:dyDescent="0.25">
      <c r="A417" s="22" t="s">
        <v>2230</v>
      </c>
      <c r="B417" s="22" t="s">
        <v>1226</v>
      </c>
      <c r="C417" s="22">
        <v>400</v>
      </c>
      <c r="D417" s="22" t="s">
        <v>30</v>
      </c>
      <c r="E417" s="22">
        <v>7.5519999999999996</v>
      </c>
      <c r="F417" s="22">
        <f t="shared" si="6"/>
        <v>3020.7999999999997</v>
      </c>
    </row>
    <row r="418" spans="1:6" x14ac:dyDescent="0.25">
      <c r="A418" s="22" t="s">
        <v>2231</v>
      </c>
      <c r="B418" s="22" t="s">
        <v>2232</v>
      </c>
      <c r="C418" s="22">
        <v>160</v>
      </c>
      <c r="D418" s="22" t="s">
        <v>30</v>
      </c>
      <c r="E418" s="22">
        <v>51.884599999999999</v>
      </c>
      <c r="F418" s="22">
        <f t="shared" si="6"/>
        <v>8301.5360000000001</v>
      </c>
    </row>
    <row r="419" spans="1:6" ht="45" x14ac:dyDescent="0.25">
      <c r="A419" s="22" t="s">
        <v>1227</v>
      </c>
      <c r="B419" s="22" t="s">
        <v>1228</v>
      </c>
      <c r="C419" s="22">
        <v>9</v>
      </c>
      <c r="D419" s="22" t="s">
        <v>30</v>
      </c>
      <c r="E419" s="22">
        <v>584.1</v>
      </c>
      <c r="F419" s="22">
        <f t="shared" si="6"/>
        <v>5256.9000000000005</v>
      </c>
    </row>
    <row r="420" spans="1:6" x14ac:dyDescent="0.25">
      <c r="A420" s="22" t="s">
        <v>1229</v>
      </c>
      <c r="B420" s="22" t="s">
        <v>1230</v>
      </c>
      <c r="C420" s="22">
        <v>2</v>
      </c>
      <c r="D420" s="22" t="s">
        <v>130</v>
      </c>
      <c r="E420" s="22">
        <v>1410.1</v>
      </c>
      <c r="F420" s="22">
        <f t="shared" si="6"/>
        <v>2820.2</v>
      </c>
    </row>
    <row r="421" spans="1:6" x14ac:dyDescent="0.25">
      <c r="A421" s="22" t="s">
        <v>2233</v>
      </c>
      <c r="B421" s="22" t="s">
        <v>2234</v>
      </c>
      <c r="C421" s="22">
        <v>36</v>
      </c>
      <c r="D421" s="22" t="s">
        <v>30</v>
      </c>
      <c r="E421" s="22">
        <v>29.5</v>
      </c>
      <c r="F421" s="22">
        <f t="shared" si="6"/>
        <v>1062</v>
      </c>
    </row>
    <row r="422" spans="1:6" ht="30" x14ac:dyDescent="0.25">
      <c r="A422" s="22" t="s">
        <v>2235</v>
      </c>
      <c r="B422" s="22" t="s">
        <v>2236</v>
      </c>
      <c r="C422" s="22">
        <v>5</v>
      </c>
      <c r="D422" s="22" t="s">
        <v>30</v>
      </c>
      <c r="E422" s="22">
        <v>515.66</v>
      </c>
      <c r="F422" s="22">
        <f t="shared" si="6"/>
        <v>2578.2999999999997</v>
      </c>
    </row>
    <row r="423" spans="1:6" ht="30" x14ac:dyDescent="0.25">
      <c r="A423" s="22" t="s">
        <v>2237</v>
      </c>
      <c r="B423" s="22" t="s">
        <v>2238</v>
      </c>
      <c r="C423" s="22">
        <v>5</v>
      </c>
      <c r="D423" s="22" t="s">
        <v>30</v>
      </c>
      <c r="E423" s="22">
        <v>852.19600000000003</v>
      </c>
      <c r="F423" s="22">
        <f t="shared" si="6"/>
        <v>4260.9800000000005</v>
      </c>
    </row>
    <row r="424" spans="1:6" x14ac:dyDescent="0.25">
      <c r="A424" s="22"/>
      <c r="B424" s="22" t="s">
        <v>2239</v>
      </c>
      <c r="C424" s="22">
        <v>21</v>
      </c>
      <c r="D424" s="22" t="s">
        <v>2240</v>
      </c>
      <c r="E424" s="22">
        <v>55</v>
      </c>
      <c r="F424" s="22">
        <f t="shared" si="6"/>
        <v>1155</v>
      </c>
    </row>
    <row r="425" spans="1:6" ht="30" x14ac:dyDescent="0.25">
      <c r="A425" s="22" t="s">
        <v>2241</v>
      </c>
      <c r="B425" s="22" t="s">
        <v>2242</v>
      </c>
      <c r="C425" s="22">
        <v>18</v>
      </c>
      <c r="D425" s="22" t="s">
        <v>30</v>
      </c>
      <c r="E425" s="22">
        <v>108.56</v>
      </c>
      <c r="F425" s="22">
        <f t="shared" si="6"/>
        <v>1954.08</v>
      </c>
    </row>
    <row r="426" spans="1:6" x14ac:dyDescent="0.25">
      <c r="A426" s="22" t="s">
        <v>1235</v>
      </c>
      <c r="B426" s="22" t="s">
        <v>1236</v>
      </c>
      <c r="C426" s="22">
        <v>1</v>
      </c>
      <c r="D426" s="22" t="s">
        <v>30</v>
      </c>
      <c r="E426" s="22">
        <v>316.22820000000002</v>
      </c>
      <c r="F426" s="22">
        <f t="shared" si="6"/>
        <v>316.22820000000002</v>
      </c>
    </row>
    <row r="427" spans="1:6" x14ac:dyDescent="0.25">
      <c r="A427" s="22" t="s">
        <v>2243</v>
      </c>
      <c r="B427" s="22" t="s">
        <v>2244</v>
      </c>
      <c r="C427" s="22">
        <v>24</v>
      </c>
      <c r="D427" s="22" t="s">
        <v>30</v>
      </c>
      <c r="E427" s="22">
        <v>49.56</v>
      </c>
      <c r="F427" s="22">
        <f t="shared" si="6"/>
        <v>1189.44</v>
      </c>
    </row>
    <row r="428" spans="1:6" x14ac:dyDescent="0.25">
      <c r="A428" s="22" t="s">
        <v>2245</v>
      </c>
      <c r="B428" s="22" t="s">
        <v>2246</v>
      </c>
      <c r="C428" s="22">
        <v>50</v>
      </c>
      <c r="D428" s="22" t="s">
        <v>30</v>
      </c>
      <c r="E428" s="22">
        <v>8.3780000000000001</v>
      </c>
      <c r="F428" s="22">
        <f t="shared" ref="F428:F491" si="7">C428*E428</f>
        <v>418.9</v>
      </c>
    </row>
    <row r="429" spans="1:6" x14ac:dyDescent="0.25">
      <c r="A429" s="22" t="s">
        <v>2247</v>
      </c>
      <c r="B429" s="22" t="s">
        <v>2248</v>
      </c>
      <c r="C429" s="22">
        <v>10</v>
      </c>
      <c r="D429" s="22" t="s">
        <v>30</v>
      </c>
      <c r="E429" s="22">
        <v>515.66</v>
      </c>
      <c r="F429" s="22">
        <f t="shared" si="7"/>
        <v>5156.5999999999995</v>
      </c>
    </row>
    <row r="430" spans="1:6" x14ac:dyDescent="0.25">
      <c r="A430" s="22" t="s">
        <v>1243</v>
      </c>
      <c r="B430" s="22" t="s">
        <v>1244</v>
      </c>
      <c r="C430" s="22">
        <v>1</v>
      </c>
      <c r="D430" s="22" t="s">
        <v>30</v>
      </c>
      <c r="E430" s="22">
        <v>198</v>
      </c>
      <c r="F430" s="22">
        <f t="shared" si="7"/>
        <v>198</v>
      </c>
    </row>
    <row r="431" spans="1:6" x14ac:dyDescent="0.25">
      <c r="A431" s="22" t="s">
        <v>1245</v>
      </c>
      <c r="B431" s="22" t="s">
        <v>1246</v>
      </c>
      <c r="C431" s="22">
        <v>1</v>
      </c>
      <c r="D431" s="22" t="s">
        <v>30</v>
      </c>
      <c r="E431" s="22">
        <v>198</v>
      </c>
      <c r="F431" s="22">
        <f t="shared" si="7"/>
        <v>198</v>
      </c>
    </row>
    <row r="432" spans="1:6" x14ac:dyDescent="0.25">
      <c r="A432" s="22" t="s">
        <v>1247</v>
      </c>
      <c r="B432" s="22" t="s">
        <v>1248</v>
      </c>
      <c r="C432" s="22">
        <v>1</v>
      </c>
      <c r="D432" s="22" t="s">
        <v>30</v>
      </c>
      <c r="E432" s="22">
        <v>206.5</v>
      </c>
      <c r="F432" s="22">
        <f t="shared" si="7"/>
        <v>206.5</v>
      </c>
    </row>
    <row r="433" spans="1:6" ht="30" x14ac:dyDescent="0.25">
      <c r="A433" s="22" t="s">
        <v>1249</v>
      </c>
      <c r="B433" s="22" t="s">
        <v>1250</v>
      </c>
      <c r="C433" s="22">
        <v>2</v>
      </c>
      <c r="D433" s="22" t="s">
        <v>30</v>
      </c>
      <c r="E433" s="22">
        <v>1145</v>
      </c>
      <c r="F433" s="22">
        <f t="shared" si="7"/>
        <v>2290</v>
      </c>
    </row>
    <row r="434" spans="1:6" x14ac:dyDescent="0.25">
      <c r="A434" s="22" t="s">
        <v>1253</v>
      </c>
      <c r="B434" s="22" t="s">
        <v>1254</v>
      </c>
      <c r="C434" s="22">
        <v>11</v>
      </c>
      <c r="D434" s="22" t="s">
        <v>30</v>
      </c>
      <c r="E434" s="22">
        <v>3422</v>
      </c>
      <c r="F434" s="22">
        <f t="shared" si="7"/>
        <v>37642</v>
      </c>
    </row>
    <row r="435" spans="1:6" x14ac:dyDescent="0.25">
      <c r="A435" s="22" t="s">
        <v>1251</v>
      </c>
      <c r="B435" s="22" t="s">
        <v>1252</v>
      </c>
      <c r="C435" s="22">
        <v>1</v>
      </c>
      <c r="D435" s="22" t="s">
        <v>30</v>
      </c>
      <c r="E435" s="22">
        <v>690.3</v>
      </c>
      <c r="F435" s="22">
        <f t="shared" si="7"/>
        <v>690.3</v>
      </c>
    </row>
    <row r="436" spans="1:6" x14ac:dyDescent="0.25">
      <c r="A436" s="22" t="s">
        <v>2249</v>
      </c>
      <c r="B436" s="22" t="s">
        <v>2250</v>
      </c>
      <c r="C436" s="22">
        <v>1</v>
      </c>
      <c r="D436" s="22" t="s">
        <v>33</v>
      </c>
      <c r="E436" s="22">
        <v>162.84</v>
      </c>
      <c r="F436" s="22">
        <f t="shared" si="7"/>
        <v>162.84</v>
      </c>
    </row>
    <row r="437" spans="1:6" x14ac:dyDescent="0.25">
      <c r="A437" s="22" t="s">
        <v>2251</v>
      </c>
      <c r="B437" s="22" t="s">
        <v>2252</v>
      </c>
      <c r="C437" s="22">
        <v>2</v>
      </c>
      <c r="D437" s="22" t="s">
        <v>30</v>
      </c>
      <c r="E437" s="22">
        <v>75.992000000000004</v>
      </c>
      <c r="F437" s="22">
        <f t="shared" si="7"/>
        <v>151.98400000000001</v>
      </c>
    </row>
    <row r="438" spans="1:6" x14ac:dyDescent="0.25">
      <c r="A438" s="22" t="s">
        <v>2253</v>
      </c>
      <c r="B438" s="22" t="s">
        <v>2254</v>
      </c>
      <c r="C438" s="22">
        <v>2</v>
      </c>
      <c r="D438" s="22" t="s">
        <v>30</v>
      </c>
      <c r="E438" s="22">
        <v>54.28</v>
      </c>
      <c r="F438" s="22">
        <f t="shared" si="7"/>
        <v>108.56</v>
      </c>
    </row>
    <row r="439" spans="1:6" x14ac:dyDescent="0.25">
      <c r="A439" s="22" t="s">
        <v>2255</v>
      </c>
      <c r="B439" s="22" t="s">
        <v>2256</v>
      </c>
      <c r="C439" s="22">
        <v>2</v>
      </c>
      <c r="D439" s="22" t="s">
        <v>30</v>
      </c>
      <c r="E439" s="22">
        <v>54.28</v>
      </c>
      <c r="F439" s="22">
        <f t="shared" si="7"/>
        <v>108.56</v>
      </c>
    </row>
    <row r="440" spans="1:6" x14ac:dyDescent="0.25">
      <c r="A440" s="22" t="s">
        <v>1263</v>
      </c>
      <c r="B440" s="22" t="s">
        <v>1264</v>
      </c>
      <c r="C440" s="22">
        <v>2</v>
      </c>
      <c r="D440" s="22" t="s">
        <v>30</v>
      </c>
      <c r="E440" s="22">
        <v>572.29999999999995</v>
      </c>
      <c r="F440" s="22">
        <f t="shared" si="7"/>
        <v>1144.5999999999999</v>
      </c>
    </row>
    <row r="441" spans="1:6" ht="45" x14ac:dyDescent="0.25">
      <c r="A441" s="22" t="s">
        <v>1265</v>
      </c>
      <c r="B441" s="22" t="s">
        <v>1266</v>
      </c>
      <c r="C441" s="22">
        <v>8</v>
      </c>
      <c r="D441" s="22" t="s">
        <v>30</v>
      </c>
      <c r="E441" s="22">
        <v>12980.259599999999</v>
      </c>
      <c r="F441" s="22">
        <f t="shared" si="7"/>
        <v>103842.0768</v>
      </c>
    </row>
    <row r="442" spans="1:6" x14ac:dyDescent="0.25">
      <c r="A442" s="22" t="s">
        <v>2257</v>
      </c>
      <c r="B442" s="22" t="s">
        <v>2258</v>
      </c>
      <c r="C442" s="22">
        <v>200</v>
      </c>
      <c r="D442" s="22" t="s">
        <v>30</v>
      </c>
      <c r="E442" s="22">
        <v>7.5519999999999996</v>
      </c>
      <c r="F442" s="22">
        <f t="shared" si="7"/>
        <v>1510.3999999999999</v>
      </c>
    </row>
    <row r="443" spans="1:6" x14ac:dyDescent="0.25">
      <c r="A443" s="22" t="s">
        <v>1267</v>
      </c>
      <c r="B443" s="22" t="s">
        <v>1268</v>
      </c>
      <c r="C443" s="22">
        <v>9</v>
      </c>
      <c r="D443" s="22" t="s">
        <v>30</v>
      </c>
      <c r="E443" s="22">
        <v>2330.5</v>
      </c>
      <c r="F443" s="22">
        <f t="shared" si="7"/>
        <v>20974.5</v>
      </c>
    </row>
    <row r="444" spans="1:6" x14ac:dyDescent="0.25">
      <c r="A444" s="22" t="s">
        <v>1269</v>
      </c>
      <c r="B444" s="22" t="s">
        <v>1270</v>
      </c>
      <c r="C444" s="22">
        <v>2</v>
      </c>
      <c r="D444" s="22" t="s">
        <v>30</v>
      </c>
      <c r="E444" s="22">
        <v>2773</v>
      </c>
      <c r="F444" s="22">
        <f t="shared" si="7"/>
        <v>5546</v>
      </c>
    </row>
    <row r="445" spans="1:6" x14ac:dyDescent="0.25">
      <c r="A445" s="22" t="s">
        <v>1271</v>
      </c>
      <c r="B445" s="22" t="s">
        <v>1272</v>
      </c>
      <c r="C445" s="22">
        <v>1</v>
      </c>
      <c r="D445" s="22" t="s">
        <v>30</v>
      </c>
      <c r="E445" s="22">
        <v>737.5</v>
      </c>
      <c r="F445" s="22">
        <f t="shared" si="7"/>
        <v>737.5</v>
      </c>
    </row>
    <row r="446" spans="1:6" ht="30" x14ac:dyDescent="0.25">
      <c r="A446" s="22" t="s">
        <v>1273</v>
      </c>
      <c r="B446" s="22" t="s">
        <v>1905</v>
      </c>
      <c r="C446" s="22">
        <v>1</v>
      </c>
      <c r="D446" s="22" t="s">
        <v>30</v>
      </c>
      <c r="E446" s="22">
        <v>195.40799999999999</v>
      </c>
      <c r="F446" s="22">
        <f t="shared" si="7"/>
        <v>195.40799999999999</v>
      </c>
    </row>
    <row r="447" spans="1:6" x14ac:dyDescent="0.25">
      <c r="A447" s="22" t="s">
        <v>1450</v>
      </c>
      <c r="B447" s="22" t="s">
        <v>1451</v>
      </c>
      <c r="C447" s="22">
        <v>12</v>
      </c>
      <c r="D447" s="22" t="s">
        <v>30</v>
      </c>
      <c r="E447" s="22">
        <v>445</v>
      </c>
      <c r="F447" s="22">
        <f t="shared" si="7"/>
        <v>5340</v>
      </c>
    </row>
    <row r="448" spans="1:6" x14ac:dyDescent="0.25">
      <c r="A448" s="22" t="s">
        <v>1275</v>
      </c>
      <c r="B448" s="22" t="s">
        <v>1276</v>
      </c>
      <c r="C448" s="22">
        <v>2</v>
      </c>
      <c r="D448" s="22" t="s">
        <v>30</v>
      </c>
      <c r="E448" s="22">
        <v>218.3</v>
      </c>
      <c r="F448" s="22">
        <f t="shared" si="7"/>
        <v>436.6</v>
      </c>
    </row>
    <row r="449" spans="1:6" x14ac:dyDescent="0.25">
      <c r="A449" s="22" t="s">
        <v>1470</v>
      </c>
      <c r="B449" s="22" t="s">
        <v>1471</v>
      </c>
      <c r="C449" s="22">
        <v>1</v>
      </c>
      <c r="D449" s="22" t="s">
        <v>30</v>
      </c>
      <c r="E449" s="22">
        <v>515</v>
      </c>
      <c r="F449" s="22">
        <f t="shared" si="7"/>
        <v>515</v>
      </c>
    </row>
    <row r="450" spans="1:6" ht="30" x14ac:dyDescent="0.25">
      <c r="A450" s="22" t="s">
        <v>1452</v>
      </c>
      <c r="B450" s="22" t="s">
        <v>1453</v>
      </c>
      <c r="C450" s="22">
        <v>20</v>
      </c>
      <c r="D450" s="22" t="s">
        <v>30</v>
      </c>
      <c r="E450" s="22">
        <v>515</v>
      </c>
      <c r="F450" s="22">
        <f t="shared" si="7"/>
        <v>10300</v>
      </c>
    </row>
    <row r="451" spans="1:6" ht="30" x14ac:dyDescent="0.25">
      <c r="A451" s="22" t="s">
        <v>1906</v>
      </c>
      <c r="B451" s="22" t="s">
        <v>1907</v>
      </c>
      <c r="C451" s="22">
        <v>50</v>
      </c>
      <c r="D451" s="22" t="s">
        <v>30</v>
      </c>
      <c r="E451" s="22">
        <v>1</v>
      </c>
      <c r="F451" s="22">
        <f t="shared" si="7"/>
        <v>50</v>
      </c>
    </row>
    <row r="452" spans="1:6" x14ac:dyDescent="0.25">
      <c r="A452" s="22" t="s">
        <v>1908</v>
      </c>
      <c r="B452" s="22" t="s">
        <v>1909</v>
      </c>
      <c r="C452" s="22">
        <v>35</v>
      </c>
      <c r="D452" s="22" t="s">
        <v>30</v>
      </c>
      <c r="E452" s="22">
        <v>1</v>
      </c>
      <c r="F452" s="22">
        <f t="shared" si="7"/>
        <v>35</v>
      </c>
    </row>
    <row r="453" spans="1:6" ht="30" x14ac:dyDescent="0.25">
      <c r="A453" s="22" t="s">
        <v>1910</v>
      </c>
      <c r="B453" s="22" t="s">
        <v>1911</v>
      </c>
      <c r="C453" s="22">
        <v>20</v>
      </c>
      <c r="D453" s="22" t="s">
        <v>30</v>
      </c>
      <c r="E453" s="22">
        <v>1</v>
      </c>
      <c r="F453" s="22">
        <f t="shared" si="7"/>
        <v>20</v>
      </c>
    </row>
    <row r="454" spans="1:6" ht="30" x14ac:dyDescent="0.25">
      <c r="A454" s="22" t="s">
        <v>1912</v>
      </c>
      <c r="B454" s="22" t="s">
        <v>1913</v>
      </c>
      <c r="C454" s="22">
        <v>25</v>
      </c>
      <c r="D454" s="22" t="s">
        <v>30</v>
      </c>
      <c r="E454" s="22">
        <v>1</v>
      </c>
      <c r="F454" s="22">
        <f t="shared" si="7"/>
        <v>25</v>
      </c>
    </row>
    <row r="455" spans="1:6" x14ac:dyDescent="0.25">
      <c r="A455" s="22" t="s">
        <v>1914</v>
      </c>
      <c r="B455" s="22" t="s">
        <v>1915</v>
      </c>
      <c r="C455" s="22">
        <v>50</v>
      </c>
      <c r="D455" s="22" t="s">
        <v>30</v>
      </c>
      <c r="E455" s="22">
        <v>1</v>
      </c>
      <c r="F455" s="22">
        <f t="shared" si="7"/>
        <v>50</v>
      </c>
    </row>
    <row r="456" spans="1:6" ht="30" x14ac:dyDescent="0.25">
      <c r="A456" s="22" t="s">
        <v>1454</v>
      </c>
      <c r="B456" s="22" t="s">
        <v>1455</v>
      </c>
      <c r="C456" s="22">
        <v>97</v>
      </c>
      <c r="D456" s="22" t="s">
        <v>30</v>
      </c>
      <c r="E456" s="22">
        <v>465</v>
      </c>
      <c r="F456" s="22">
        <f t="shared" si="7"/>
        <v>45105</v>
      </c>
    </row>
    <row r="457" spans="1:6" ht="30" x14ac:dyDescent="0.25">
      <c r="A457" s="22" t="s">
        <v>1281</v>
      </c>
      <c r="B457" s="22" t="s">
        <v>1282</v>
      </c>
      <c r="C457" s="22">
        <v>1</v>
      </c>
      <c r="D457" s="22" t="s">
        <v>30</v>
      </c>
      <c r="E457" s="22">
        <v>820</v>
      </c>
      <c r="F457" s="22">
        <f t="shared" si="7"/>
        <v>820</v>
      </c>
    </row>
    <row r="458" spans="1:6" x14ac:dyDescent="0.25">
      <c r="A458" s="22" t="s">
        <v>1456</v>
      </c>
      <c r="B458" s="22" t="s">
        <v>1457</v>
      </c>
      <c r="C458" s="22">
        <v>2</v>
      </c>
      <c r="D458" s="22" t="s">
        <v>30</v>
      </c>
      <c r="E458" s="22">
        <v>1</v>
      </c>
      <c r="F458" s="22">
        <f t="shared" si="7"/>
        <v>2</v>
      </c>
    </row>
    <row r="459" spans="1:6" x14ac:dyDescent="0.25">
      <c r="A459" s="22" t="s">
        <v>1283</v>
      </c>
      <c r="B459" s="22" t="s">
        <v>1284</v>
      </c>
      <c r="C459" s="22">
        <v>2</v>
      </c>
      <c r="D459" s="22" t="s">
        <v>30</v>
      </c>
      <c r="E459" s="22">
        <v>1162.3</v>
      </c>
      <c r="F459" s="22">
        <f t="shared" si="7"/>
        <v>2324.6</v>
      </c>
    </row>
    <row r="460" spans="1:6" ht="30" x14ac:dyDescent="0.25">
      <c r="A460" s="22" t="s">
        <v>1458</v>
      </c>
      <c r="B460" s="22" t="s">
        <v>1459</v>
      </c>
      <c r="C460" s="22">
        <v>1</v>
      </c>
      <c r="D460" s="22" t="s">
        <v>30</v>
      </c>
      <c r="E460" s="22">
        <v>1138875.997</v>
      </c>
      <c r="F460" s="22">
        <f t="shared" si="7"/>
        <v>1138875.997</v>
      </c>
    </row>
    <row r="461" spans="1:6" ht="30" x14ac:dyDescent="0.25">
      <c r="A461" s="22" t="s">
        <v>1460</v>
      </c>
      <c r="B461" s="22" t="s">
        <v>1461</v>
      </c>
      <c r="C461" s="22">
        <v>1</v>
      </c>
      <c r="D461" s="22" t="s">
        <v>30</v>
      </c>
      <c r="E461" s="22">
        <v>4298067.99</v>
      </c>
      <c r="F461" s="22">
        <f t="shared" si="7"/>
        <v>4298067.99</v>
      </c>
    </row>
    <row r="462" spans="1:6" ht="30" x14ac:dyDescent="0.25">
      <c r="A462" s="22" t="s">
        <v>1462</v>
      </c>
      <c r="B462" s="22" t="s">
        <v>1463</v>
      </c>
      <c r="C462" s="22">
        <v>1</v>
      </c>
      <c r="D462" s="22" t="s">
        <v>30</v>
      </c>
      <c r="E462" s="22">
        <v>2270802.9975999999</v>
      </c>
      <c r="F462" s="22">
        <f t="shared" si="7"/>
        <v>2270802.9975999999</v>
      </c>
    </row>
    <row r="463" spans="1:6" ht="30" x14ac:dyDescent="0.25">
      <c r="A463" s="22" t="s">
        <v>1464</v>
      </c>
      <c r="B463" s="22" t="s">
        <v>1465</v>
      </c>
      <c r="C463" s="22">
        <v>1</v>
      </c>
      <c r="D463" s="22" t="s">
        <v>30</v>
      </c>
      <c r="E463" s="22">
        <v>1054629.9913999999</v>
      </c>
      <c r="F463" s="22">
        <f t="shared" si="7"/>
        <v>1054629.9913999999</v>
      </c>
    </row>
    <row r="464" spans="1:6" ht="30" x14ac:dyDescent="0.25">
      <c r="A464" s="22" t="s">
        <v>1466</v>
      </c>
      <c r="B464" s="22" t="s">
        <v>1467</v>
      </c>
      <c r="C464" s="22">
        <v>1</v>
      </c>
      <c r="D464" s="22" t="s">
        <v>30</v>
      </c>
      <c r="E464" s="22">
        <v>5059676.9948000005</v>
      </c>
      <c r="F464" s="22">
        <f t="shared" si="7"/>
        <v>5059676.9948000005</v>
      </c>
    </row>
    <row r="465" spans="1:6" ht="30" x14ac:dyDescent="0.25">
      <c r="A465" s="22" t="s">
        <v>1468</v>
      </c>
      <c r="B465" s="22" t="s">
        <v>1469</v>
      </c>
      <c r="C465" s="22">
        <v>1</v>
      </c>
      <c r="D465" s="22" t="s">
        <v>30</v>
      </c>
      <c r="E465" s="22">
        <v>570704.99399999995</v>
      </c>
      <c r="F465" s="22">
        <f t="shared" si="7"/>
        <v>570704.99399999995</v>
      </c>
    </row>
    <row r="466" spans="1:6" x14ac:dyDescent="0.25">
      <c r="A466" s="22" t="s">
        <v>2259</v>
      </c>
      <c r="B466" s="22" t="s">
        <v>2260</v>
      </c>
      <c r="C466" s="22">
        <v>2</v>
      </c>
      <c r="D466" s="22" t="s">
        <v>30</v>
      </c>
      <c r="E466" s="22">
        <v>118</v>
      </c>
      <c r="F466" s="22">
        <f t="shared" si="7"/>
        <v>236</v>
      </c>
    </row>
    <row r="467" spans="1:6" ht="30" x14ac:dyDescent="0.25">
      <c r="A467" s="22" t="s">
        <v>1285</v>
      </c>
      <c r="B467" s="22" t="s">
        <v>1286</v>
      </c>
      <c r="C467" s="22">
        <v>2</v>
      </c>
      <c r="D467" s="22" t="s">
        <v>30</v>
      </c>
      <c r="E467" s="22">
        <v>2160.0018</v>
      </c>
      <c r="F467" s="22">
        <f t="shared" si="7"/>
        <v>4320.0036</v>
      </c>
    </row>
    <row r="468" spans="1:6" ht="30" x14ac:dyDescent="0.25">
      <c r="A468" s="22" t="s">
        <v>1287</v>
      </c>
      <c r="B468" s="22" t="s">
        <v>1288</v>
      </c>
      <c r="C468" s="22">
        <v>1</v>
      </c>
      <c r="D468" s="22" t="s">
        <v>30</v>
      </c>
      <c r="E468" s="22">
        <v>5882.3</v>
      </c>
      <c r="F468" s="22">
        <f t="shared" si="7"/>
        <v>5882.3</v>
      </c>
    </row>
    <row r="469" spans="1:6" x14ac:dyDescent="0.25">
      <c r="A469" s="22" t="s">
        <v>1955</v>
      </c>
      <c r="B469" s="22" t="s">
        <v>1956</v>
      </c>
      <c r="C469" s="22">
        <v>35</v>
      </c>
      <c r="D469" s="22" t="s">
        <v>30</v>
      </c>
      <c r="E469" s="22">
        <v>1829</v>
      </c>
      <c r="F469" s="22">
        <f t="shared" si="7"/>
        <v>64015</v>
      </c>
    </row>
    <row r="470" spans="1:6" x14ac:dyDescent="0.25">
      <c r="A470" s="22" t="s">
        <v>1955</v>
      </c>
      <c r="B470" s="22" t="s">
        <v>1956</v>
      </c>
      <c r="C470" s="22">
        <v>35</v>
      </c>
      <c r="D470" s="22" t="s">
        <v>30</v>
      </c>
      <c r="E470" s="22">
        <v>1829</v>
      </c>
      <c r="F470" s="22">
        <f t="shared" si="7"/>
        <v>64015</v>
      </c>
    </row>
    <row r="471" spans="1:6" x14ac:dyDescent="0.25">
      <c r="A471" s="22" t="s">
        <v>1291</v>
      </c>
      <c r="B471" s="22" t="s">
        <v>1292</v>
      </c>
      <c r="C471" s="22">
        <v>3</v>
      </c>
      <c r="D471" s="22" t="s">
        <v>30</v>
      </c>
      <c r="E471" s="22">
        <v>1988.3</v>
      </c>
      <c r="F471" s="22">
        <f t="shared" si="7"/>
        <v>5964.9</v>
      </c>
    </row>
    <row r="472" spans="1:6" x14ac:dyDescent="0.25">
      <c r="A472" s="22" t="s">
        <v>1293</v>
      </c>
      <c r="B472" s="22" t="s">
        <v>1294</v>
      </c>
      <c r="C472" s="22">
        <v>2</v>
      </c>
      <c r="D472" s="22" t="s">
        <v>30</v>
      </c>
      <c r="E472" s="22">
        <v>460.2</v>
      </c>
      <c r="F472" s="22">
        <f t="shared" si="7"/>
        <v>920.4</v>
      </c>
    </row>
    <row r="473" spans="1:6" x14ac:dyDescent="0.25">
      <c r="A473" s="22" t="s">
        <v>1295</v>
      </c>
      <c r="B473" s="22" t="s">
        <v>1296</v>
      </c>
      <c r="C473" s="22">
        <v>58</v>
      </c>
      <c r="D473" s="22" t="s">
        <v>1297</v>
      </c>
      <c r="E473" s="22">
        <v>1</v>
      </c>
      <c r="F473" s="22">
        <f t="shared" si="7"/>
        <v>58</v>
      </c>
    </row>
    <row r="474" spans="1:6" x14ac:dyDescent="0.25">
      <c r="A474" s="22" t="s">
        <v>1298</v>
      </c>
      <c r="B474" s="22" t="s">
        <v>1299</v>
      </c>
      <c r="C474" s="22">
        <v>10</v>
      </c>
      <c r="D474" s="22" t="s">
        <v>30</v>
      </c>
      <c r="E474" s="22">
        <v>165.2</v>
      </c>
      <c r="F474" s="22">
        <f t="shared" si="7"/>
        <v>1652</v>
      </c>
    </row>
    <row r="475" spans="1:6" ht="30" x14ac:dyDescent="0.25">
      <c r="A475" s="22" t="s">
        <v>1300</v>
      </c>
      <c r="B475" s="22" t="s">
        <v>1301</v>
      </c>
      <c r="C475" s="22">
        <v>4</v>
      </c>
      <c r="D475" s="22" t="s">
        <v>30</v>
      </c>
      <c r="E475" s="22">
        <v>1162.3</v>
      </c>
      <c r="F475" s="22">
        <f t="shared" si="7"/>
        <v>4649.2</v>
      </c>
    </row>
    <row r="476" spans="1:6" ht="30" x14ac:dyDescent="0.25">
      <c r="A476" s="22" t="s">
        <v>1302</v>
      </c>
      <c r="B476" s="22" t="s">
        <v>1303</v>
      </c>
      <c r="C476" s="22">
        <v>1</v>
      </c>
      <c r="D476" s="22" t="s">
        <v>30</v>
      </c>
      <c r="E476" s="22">
        <v>808.3</v>
      </c>
      <c r="F476" s="22">
        <f t="shared" si="7"/>
        <v>808.3</v>
      </c>
    </row>
    <row r="477" spans="1:6" ht="45" x14ac:dyDescent="0.25">
      <c r="A477" s="22" t="s">
        <v>1304</v>
      </c>
      <c r="B477" s="22" t="s">
        <v>1305</v>
      </c>
      <c r="C477" s="22">
        <v>1</v>
      </c>
      <c r="D477" s="22" t="s">
        <v>30</v>
      </c>
      <c r="E477" s="22">
        <v>1156.4000000000001</v>
      </c>
      <c r="F477" s="22">
        <f t="shared" si="7"/>
        <v>1156.4000000000001</v>
      </c>
    </row>
    <row r="478" spans="1:6" ht="30" x14ac:dyDescent="0.25">
      <c r="A478" s="22" t="s">
        <v>1916</v>
      </c>
      <c r="B478" s="22" t="s">
        <v>1917</v>
      </c>
      <c r="C478" s="22">
        <v>1</v>
      </c>
      <c r="D478" s="22" t="s">
        <v>30</v>
      </c>
      <c r="E478" s="22">
        <v>1526.8492000000001</v>
      </c>
      <c r="F478" s="22">
        <f t="shared" si="7"/>
        <v>1526.8492000000001</v>
      </c>
    </row>
    <row r="479" spans="1:6" x14ac:dyDescent="0.25">
      <c r="A479" s="22" t="s">
        <v>2261</v>
      </c>
      <c r="B479" s="22" t="s">
        <v>2262</v>
      </c>
      <c r="C479" s="22">
        <v>1</v>
      </c>
      <c r="D479" s="22" t="s">
        <v>30</v>
      </c>
      <c r="E479" s="22">
        <v>354</v>
      </c>
      <c r="F479" s="22">
        <f t="shared" si="7"/>
        <v>354</v>
      </c>
    </row>
    <row r="480" spans="1:6" x14ac:dyDescent="0.25">
      <c r="A480" s="22" t="s">
        <v>1306</v>
      </c>
      <c r="B480" s="22" t="s">
        <v>1307</v>
      </c>
      <c r="C480" s="22">
        <v>1</v>
      </c>
      <c r="D480" s="22" t="s">
        <v>30</v>
      </c>
      <c r="E480" s="22">
        <v>584.1</v>
      </c>
      <c r="F480" s="22">
        <f t="shared" si="7"/>
        <v>584.1</v>
      </c>
    </row>
    <row r="481" spans="1:6" x14ac:dyDescent="0.25">
      <c r="A481" s="22" t="s">
        <v>1308</v>
      </c>
      <c r="B481" s="22" t="s">
        <v>1309</v>
      </c>
      <c r="C481" s="22">
        <v>1</v>
      </c>
      <c r="D481" s="22" t="s">
        <v>30</v>
      </c>
      <c r="E481" s="22">
        <v>1349.4598000000001</v>
      </c>
      <c r="F481" s="22">
        <f t="shared" si="7"/>
        <v>1349.4598000000001</v>
      </c>
    </row>
    <row r="482" spans="1:6" x14ac:dyDescent="0.25">
      <c r="A482" s="22" t="s">
        <v>1310</v>
      </c>
      <c r="B482" s="22" t="s">
        <v>1311</v>
      </c>
      <c r="C482" s="22">
        <v>1</v>
      </c>
      <c r="D482" s="22" t="s">
        <v>30</v>
      </c>
      <c r="E482" s="22">
        <v>1712.4749999999999</v>
      </c>
      <c r="F482" s="22">
        <f t="shared" si="7"/>
        <v>1712.4749999999999</v>
      </c>
    </row>
    <row r="483" spans="1:6" ht="30" x14ac:dyDescent="0.25">
      <c r="A483" s="22" t="s">
        <v>1312</v>
      </c>
      <c r="B483" s="22" t="s">
        <v>1313</v>
      </c>
      <c r="C483" s="22">
        <v>23</v>
      </c>
      <c r="D483" s="22" t="s">
        <v>30</v>
      </c>
      <c r="E483" s="22">
        <v>1829</v>
      </c>
      <c r="F483" s="22">
        <f t="shared" si="7"/>
        <v>42067</v>
      </c>
    </row>
    <row r="484" spans="1:6" x14ac:dyDescent="0.25">
      <c r="A484" s="22" t="s">
        <v>1314</v>
      </c>
      <c r="B484" s="22" t="s">
        <v>1315</v>
      </c>
      <c r="C484" s="22">
        <v>2</v>
      </c>
      <c r="D484" s="22" t="s">
        <v>30</v>
      </c>
      <c r="E484" s="22">
        <v>1368.8</v>
      </c>
      <c r="F484" s="22">
        <f t="shared" si="7"/>
        <v>2737.6</v>
      </c>
    </row>
    <row r="485" spans="1:6" x14ac:dyDescent="0.25">
      <c r="A485" s="22" t="s">
        <v>1316</v>
      </c>
      <c r="B485" s="22" t="s">
        <v>1317</v>
      </c>
      <c r="C485" s="22">
        <v>3</v>
      </c>
      <c r="D485" s="22" t="s">
        <v>30</v>
      </c>
      <c r="E485" s="22">
        <v>365.84719999999999</v>
      </c>
      <c r="F485" s="22">
        <f t="shared" si="7"/>
        <v>1097.5416</v>
      </c>
    </row>
    <row r="486" spans="1:6" x14ac:dyDescent="0.25">
      <c r="A486" s="22" t="s">
        <v>1318</v>
      </c>
      <c r="B486" s="22" t="s">
        <v>1319</v>
      </c>
      <c r="C486" s="22">
        <v>1</v>
      </c>
      <c r="D486" s="22" t="s">
        <v>30</v>
      </c>
      <c r="E486" s="22">
        <v>345</v>
      </c>
      <c r="F486" s="22">
        <f t="shared" si="7"/>
        <v>345</v>
      </c>
    </row>
    <row r="487" spans="1:6" x14ac:dyDescent="0.25">
      <c r="A487" s="22" t="s">
        <v>2263</v>
      </c>
      <c r="B487" s="22" t="s">
        <v>2264</v>
      </c>
      <c r="C487" s="22">
        <v>2</v>
      </c>
      <c r="D487" s="22" t="s">
        <v>30</v>
      </c>
      <c r="E487" s="22">
        <v>320.25200000000001</v>
      </c>
      <c r="F487" s="22">
        <f t="shared" si="7"/>
        <v>640.50400000000002</v>
      </c>
    </row>
    <row r="488" spans="1:6" x14ac:dyDescent="0.25">
      <c r="A488" s="22" t="s">
        <v>1918</v>
      </c>
      <c r="B488" s="22" t="s">
        <v>1919</v>
      </c>
      <c r="C488" s="22">
        <v>3</v>
      </c>
      <c r="D488" s="22" t="s">
        <v>30</v>
      </c>
      <c r="E488" s="22">
        <v>1</v>
      </c>
      <c r="F488" s="22">
        <f t="shared" si="7"/>
        <v>3</v>
      </c>
    </row>
    <row r="489" spans="1:6" x14ac:dyDescent="0.25">
      <c r="A489" s="22" t="s">
        <v>1920</v>
      </c>
      <c r="B489" s="22" t="s">
        <v>1921</v>
      </c>
      <c r="C489" s="22">
        <v>2</v>
      </c>
      <c r="D489" s="22" t="s">
        <v>30</v>
      </c>
      <c r="E489" s="22">
        <v>1</v>
      </c>
      <c r="F489" s="22">
        <f t="shared" si="7"/>
        <v>2</v>
      </c>
    </row>
    <row r="490" spans="1:6" ht="30" x14ac:dyDescent="0.25">
      <c r="A490" s="22" t="s">
        <v>1322</v>
      </c>
      <c r="B490" s="22" t="s">
        <v>1323</v>
      </c>
      <c r="C490" s="22">
        <v>1</v>
      </c>
      <c r="D490" s="22" t="s">
        <v>30</v>
      </c>
      <c r="E490" s="22">
        <v>5804.9982</v>
      </c>
      <c r="F490" s="22">
        <f t="shared" si="7"/>
        <v>5804.9982</v>
      </c>
    </row>
    <row r="491" spans="1:6" ht="30" x14ac:dyDescent="0.25">
      <c r="A491" s="22" t="s">
        <v>1324</v>
      </c>
      <c r="B491" s="22" t="s">
        <v>1325</v>
      </c>
      <c r="C491" s="22">
        <v>4</v>
      </c>
      <c r="D491" s="22" t="s">
        <v>30</v>
      </c>
      <c r="E491" s="22">
        <v>4248</v>
      </c>
      <c r="F491" s="22">
        <f t="shared" si="7"/>
        <v>16992</v>
      </c>
    </row>
    <row r="492" spans="1:6" ht="30" x14ac:dyDescent="0.25">
      <c r="A492" s="22" t="s">
        <v>1922</v>
      </c>
      <c r="B492" s="22" t="s">
        <v>1923</v>
      </c>
      <c r="C492" s="22">
        <v>20</v>
      </c>
      <c r="D492" s="22" t="s">
        <v>30</v>
      </c>
      <c r="E492" s="22">
        <v>1</v>
      </c>
      <c r="F492" s="22">
        <f t="shared" ref="F492:F555" si="8">C492*E492</f>
        <v>20</v>
      </c>
    </row>
    <row r="493" spans="1:6" x14ac:dyDescent="0.25">
      <c r="A493" s="22" t="s">
        <v>1328</v>
      </c>
      <c r="B493" s="22" t="s">
        <v>1329</v>
      </c>
      <c r="C493" s="22">
        <v>1</v>
      </c>
      <c r="D493" s="22" t="s">
        <v>30</v>
      </c>
      <c r="E493" s="22">
        <v>834.29539999999997</v>
      </c>
      <c r="F493" s="22">
        <f t="shared" si="8"/>
        <v>834.29539999999997</v>
      </c>
    </row>
    <row r="494" spans="1:6" x14ac:dyDescent="0.25">
      <c r="A494" s="22" t="s">
        <v>2265</v>
      </c>
      <c r="B494" s="22" t="s">
        <v>2266</v>
      </c>
      <c r="C494" s="22">
        <v>2</v>
      </c>
      <c r="D494" s="22" t="s">
        <v>2267</v>
      </c>
      <c r="E494" s="22">
        <v>204.14</v>
      </c>
      <c r="F494" s="22">
        <f t="shared" si="8"/>
        <v>408.28</v>
      </c>
    </row>
    <row r="495" spans="1:6" x14ac:dyDescent="0.25">
      <c r="A495" s="22" t="s">
        <v>2268</v>
      </c>
      <c r="B495" s="22" t="s">
        <v>2269</v>
      </c>
      <c r="C495" s="22">
        <v>2</v>
      </c>
      <c r="D495" s="22" t="s">
        <v>30</v>
      </c>
      <c r="E495" s="22">
        <v>1</v>
      </c>
      <c r="F495" s="22">
        <f t="shared" si="8"/>
        <v>2</v>
      </c>
    </row>
    <row r="496" spans="1:6" x14ac:dyDescent="0.25">
      <c r="A496" s="22" t="s">
        <v>2270</v>
      </c>
      <c r="B496" s="22" t="s">
        <v>2271</v>
      </c>
      <c r="C496" s="22">
        <v>2</v>
      </c>
      <c r="D496" s="22" t="s">
        <v>30</v>
      </c>
      <c r="E496" s="22">
        <v>8124.3</v>
      </c>
      <c r="F496" s="22">
        <f t="shared" si="8"/>
        <v>16248.6</v>
      </c>
    </row>
    <row r="497" spans="1:6" ht="45" x14ac:dyDescent="0.25">
      <c r="A497" s="22" t="s">
        <v>1924</v>
      </c>
      <c r="B497" s="22" t="s">
        <v>1925</v>
      </c>
      <c r="C497" s="22">
        <v>125</v>
      </c>
      <c r="D497" s="22" t="s">
        <v>30</v>
      </c>
      <c r="E497" s="22">
        <v>1</v>
      </c>
      <c r="F497" s="22">
        <f t="shared" si="8"/>
        <v>125</v>
      </c>
    </row>
    <row r="498" spans="1:6" x14ac:dyDescent="0.25">
      <c r="A498" s="22" t="s">
        <v>2272</v>
      </c>
      <c r="B498" s="22" t="s">
        <v>2273</v>
      </c>
      <c r="C498" s="22">
        <v>1</v>
      </c>
      <c r="D498" s="22" t="s">
        <v>30</v>
      </c>
      <c r="E498" s="22">
        <v>1</v>
      </c>
      <c r="F498" s="22">
        <f t="shared" si="8"/>
        <v>1</v>
      </c>
    </row>
    <row r="499" spans="1:6" x14ac:dyDescent="0.25">
      <c r="A499" s="22" t="s">
        <v>2274</v>
      </c>
      <c r="B499" s="22" t="s">
        <v>2275</v>
      </c>
      <c r="C499" s="22">
        <v>3</v>
      </c>
      <c r="D499" s="22" t="s">
        <v>30</v>
      </c>
      <c r="E499" s="22">
        <v>171.1</v>
      </c>
      <c r="F499" s="22">
        <f t="shared" si="8"/>
        <v>513.29999999999995</v>
      </c>
    </row>
    <row r="500" spans="1:6" x14ac:dyDescent="0.25">
      <c r="A500" s="22" t="s">
        <v>577</v>
      </c>
      <c r="B500" s="22" t="s">
        <v>578</v>
      </c>
      <c r="C500" s="22">
        <v>70</v>
      </c>
      <c r="D500" s="22" t="s">
        <v>30</v>
      </c>
      <c r="E500" s="22">
        <v>589.00879999999995</v>
      </c>
      <c r="F500" s="22">
        <f t="shared" si="8"/>
        <v>41230.615999999995</v>
      </c>
    </row>
    <row r="501" spans="1:6" ht="45" x14ac:dyDescent="0.25">
      <c r="A501" s="22" t="s">
        <v>1472</v>
      </c>
      <c r="B501" s="22" t="s">
        <v>1473</v>
      </c>
      <c r="C501" s="22">
        <v>16</v>
      </c>
      <c r="D501" s="22" t="s">
        <v>30</v>
      </c>
      <c r="E501" s="22">
        <v>530</v>
      </c>
      <c r="F501" s="22">
        <f t="shared" si="8"/>
        <v>8480</v>
      </c>
    </row>
    <row r="502" spans="1:6" x14ac:dyDescent="0.25">
      <c r="A502" s="22" t="s">
        <v>1474</v>
      </c>
      <c r="B502" s="22" t="s">
        <v>1475</v>
      </c>
      <c r="C502" s="22">
        <v>18</v>
      </c>
      <c r="D502" s="22" t="s">
        <v>30</v>
      </c>
      <c r="E502" s="22">
        <v>515</v>
      </c>
      <c r="F502" s="22">
        <f t="shared" si="8"/>
        <v>9270</v>
      </c>
    </row>
    <row r="503" spans="1:6" x14ac:dyDescent="0.25">
      <c r="A503" s="22" t="s">
        <v>1476</v>
      </c>
      <c r="B503" s="22" t="s">
        <v>1477</v>
      </c>
      <c r="C503" s="22">
        <v>191</v>
      </c>
      <c r="D503" s="22" t="s">
        <v>30</v>
      </c>
      <c r="E503" s="22">
        <v>750</v>
      </c>
      <c r="F503" s="22">
        <f t="shared" si="8"/>
        <v>143250</v>
      </c>
    </row>
    <row r="504" spans="1:6" x14ac:dyDescent="0.25">
      <c r="A504" s="22" t="s">
        <v>1338</v>
      </c>
      <c r="B504" s="22" t="s">
        <v>1339</v>
      </c>
      <c r="C504" s="22">
        <v>1</v>
      </c>
      <c r="D504" s="22" t="s">
        <v>30</v>
      </c>
      <c r="E504" s="22">
        <v>316.24</v>
      </c>
      <c r="F504" s="22">
        <f t="shared" si="8"/>
        <v>316.24</v>
      </c>
    </row>
    <row r="505" spans="1:6" x14ac:dyDescent="0.25">
      <c r="A505" s="22" t="s">
        <v>1342</v>
      </c>
      <c r="B505" s="22" t="s">
        <v>1343</v>
      </c>
      <c r="C505" s="22">
        <v>2</v>
      </c>
      <c r="D505" s="22" t="s">
        <v>30</v>
      </c>
      <c r="E505" s="22">
        <v>355</v>
      </c>
      <c r="F505" s="22">
        <f t="shared" si="8"/>
        <v>710</v>
      </c>
    </row>
    <row r="506" spans="1:6" ht="30" x14ac:dyDescent="0.25">
      <c r="A506" s="22" t="s">
        <v>1928</v>
      </c>
      <c r="B506" s="22" t="s">
        <v>1929</v>
      </c>
      <c r="C506" s="22">
        <v>30</v>
      </c>
      <c r="D506" s="22" t="s">
        <v>30</v>
      </c>
      <c r="E506" s="22">
        <v>1</v>
      </c>
      <c r="F506" s="22">
        <f t="shared" si="8"/>
        <v>30</v>
      </c>
    </row>
    <row r="507" spans="1:6" x14ac:dyDescent="0.25">
      <c r="A507" s="22" t="s">
        <v>1930</v>
      </c>
      <c r="B507" s="22" t="s">
        <v>1931</v>
      </c>
      <c r="C507" s="22">
        <v>50</v>
      </c>
      <c r="D507" s="22" t="s">
        <v>30</v>
      </c>
      <c r="E507" s="22">
        <v>1</v>
      </c>
      <c r="F507" s="22">
        <f t="shared" si="8"/>
        <v>50</v>
      </c>
    </row>
    <row r="508" spans="1:6" x14ac:dyDescent="0.25">
      <c r="A508" s="22" t="s">
        <v>1482</v>
      </c>
      <c r="B508" s="22" t="s">
        <v>1483</v>
      </c>
      <c r="C508" s="22">
        <v>36</v>
      </c>
      <c r="D508" s="22" t="s">
        <v>30</v>
      </c>
      <c r="E508" s="22">
        <v>1</v>
      </c>
      <c r="F508" s="22">
        <f t="shared" si="8"/>
        <v>36</v>
      </c>
    </row>
    <row r="509" spans="1:6" x14ac:dyDescent="0.25">
      <c r="A509" s="22" t="s">
        <v>1486</v>
      </c>
      <c r="B509" s="22" t="s">
        <v>1487</v>
      </c>
      <c r="C509" s="22">
        <v>20</v>
      </c>
      <c r="D509" s="22" t="s">
        <v>30</v>
      </c>
      <c r="E509" s="22">
        <v>345</v>
      </c>
      <c r="F509" s="22">
        <f t="shared" si="8"/>
        <v>6900</v>
      </c>
    </row>
    <row r="510" spans="1:6" x14ac:dyDescent="0.25">
      <c r="A510" s="22" t="s">
        <v>1932</v>
      </c>
      <c r="B510" s="22" t="s">
        <v>1933</v>
      </c>
      <c r="C510" s="22">
        <v>30</v>
      </c>
      <c r="D510" s="22" t="s">
        <v>30</v>
      </c>
      <c r="E510" s="22">
        <v>1</v>
      </c>
      <c r="F510" s="22">
        <f t="shared" si="8"/>
        <v>30</v>
      </c>
    </row>
    <row r="511" spans="1:6" ht="30" x14ac:dyDescent="0.25">
      <c r="A511" s="22" t="s">
        <v>1348</v>
      </c>
      <c r="B511" s="22" t="s">
        <v>1349</v>
      </c>
      <c r="C511" s="22">
        <v>1</v>
      </c>
      <c r="D511" s="22" t="s">
        <v>30</v>
      </c>
      <c r="E511" s="22">
        <v>1370</v>
      </c>
      <c r="F511" s="22">
        <f t="shared" si="8"/>
        <v>1370</v>
      </c>
    </row>
    <row r="512" spans="1:6" ht="30" x14ac:dyDescent="0.25">
      <c r="A512" s="22" t="s">
        <v>1354</v>
      </c>
      <c r="B512" s="22" t="s">
        <v>1355</v>
      </c>
      <c r="C512" s="22">
        <v>1</v>
      </c>
      <c r="D512" s="22" t="s">
        <v>30</v>
      </c>
      <c r="E512" s="22">
        <v>2165.3000000000002</v>
      </c>
      <c r="F512" s="22">
        <f t="shared" si="8"/>
        <v>2165.3000000000002</v>
      </c>
    </row>
    <row r="513" spans="1:6" ht="30" x14ac:dyDescent="0.25">
      <c r="A513" s="22" t="s">
        <v>1356</v>
      </c>
      <c r="B513" s="22" t="s">
        <v>1357</v>
      </c>
      <c r="C513" s="22">
        <v>7</v>
      </c>
      <c r="D513" s="22" t="s">
        <v>30</v>
      </c>
      <c r="E513" s="22">
        <v>2212.5</v>
      </c>
      <c r="F513" s="22">
        <f t="shared" si="8"/>
        <v>15487.5</v>
      </c>
    </row>
    <row r="514" spans="1:6" ht="30" x14ac:dyDescent="0.25">
      <c r="A514" s="22" t="s">
        <v>1360</v>
      </c>
      <c r="B514" s="22" t="s">
        <v>1361</v>
      </c>
      <c r="C514" s="22">
        <v>3</v>
      </c>
      <c r="D514" s="22" t="s">
        <v>30</v>
      </c>
      <c r="E514" s="22">
        <v>2165.3000000000002</v>
      </c>
      <c r="F514" s="22">
        <f t="shared" si="8"/>
        <v>6495.9000000000005</v>
      </c>
    </row>
    <row r="515" spans="1:6" x14ac:dyDescent="0.25">
      <c r="A515" s="22" t="s">
        <v>1938</v>
      </c>
      <c r="B515" s="22" t="s">
        <v>2276</v>
      </c>
      <c r="C515" s="22">
        <v>63</v>
      </c>
      <c r="D515" s="22" t="s">
        <v>30</v>
      </c>
      <c r="E515" s="22">
        <v>430.7</v>
      </c>
      <c r="F515" s="22">
        <f t="shared" si="8"/>
        <v>27134.1</v>
      </c>
    </row>
    <row r="516" spans="1:6" ht="30" x14ac:dyDescent="0.25">
      <c r="A516" s="22" t="s">
        <v>1940</v>
      </c>
      <c r="B516" s="22" t="s">
        <v>1941</v>
      </c>
      <c r="C516" s="22">
        <v>50</v>
      </c>
      <c r="D516" s="22" t="s">
        <v>30</v>
      </c>
      <c r="E516" s="22">
        <v>1</v>
      </c>
      <c r="F516" s="22">
        <f t="shared" si="8"/>
        <v>50</v>
      </c>
    </row>
    <row r="517" spans="1:6" ht="30" x14ac:dyDescent="0.25">
      <c r="A517" s="22" t="s">
        <v>1362</v>
      </c>
      <c r="B517" s="22" t="s">
        <v>1363</v>
      </c>
      <c r="C517" s="22">
        <v>33</v>
      </c>
      <c r="D517" s="22" t="s">
        <v>30</v>
      </c>
      <c r="E517" s="22">
        <v>382.88639999999998</v>
      </c>
      <c r="F517" s="22">
        <f t="shared" si="8"/>
        <v>12635.251199999999</v>
      </c>
    </row>
    <row r="518" spans="1:6" x14ac:dyDescent="0.25">
      <c r="A518" s="22" t="s">
        <v>1364</v>
      </c>
      <c r="B518" s="22" t="s">
        <v>2277</v>
      </c>
      <c r="C518" s="22">
        <v>22</v>
      </c>
      <c r="D518" s="22" t="s">
        <v>30</v>
      </c>
      <c r="E518" s="22">
        <v>86.847999999999999</v>
      </c>
      <c r="F518" s="22">
        <f t="shared" si="8"/>
        <v>1910.6559999999999</v>
      </c>
    </row>
    <row r="519" spans="1:6" x14ac:dyDescent="0.25">
      <c r="A519" s="22" t="s">
        <v>1364</v>
      </c>
      <c r="B519" s="22" t="s">
        <v>2277</v>
      </c>
      <c r="C519" s="22">
        <v>22</v>
      </c>
      <c r="D519" s="22" t="s">
        <v>1767</v>
      </c>
      <c r="E519" s="22">
        <v>86.85</v>
      </c>
      <c r="F519" s="22">
        <f t="shared" si="8"/>
        <v>1910.6999999999998</v>
      </c>
    </row>
    <row r="520" spans="1:6" x14ac:dyDescent="0.25">
      <c r="A520" s="22"/>
      <c r="B520" s="22" t="s">
        <v>2278</v>
      </c>
      <c r="C520" s="22">
        <v>10</v>
      </c>
      <c r="D520" s="22" t="s">
        <v>30</v>
      </c>
      <c r="E520" s="22">
        <v>2</v>
      </c>
      <c r="F520" s="22">
        <f t="shared" si="8"/>
        <v>20</v>
      </c>
    </row>
    <row r="521" spans="1:6" x14ac:dyDescent="0.25">
      <c r="A521" s="22"/>
      <c r="B521" s="22" t="s">
        <v>2279</v>
      </c>
      <c r="C521" s="22">
        <v>105</v>
      </c>
      <c r="D521" s="22" t="s">
        <v>30</v>
      </c>
      <c r="E521" s="22">
        <v>1</v>
      </c>
      <c r="F521" s="22">
        <f t="shared" si="8"/>
        <v>105</v>
      </c>
    </row>
    <row r="522" spans="1:6" x14ac:dyDescent="0.25">
      <c r="A522" s="22" t="s">
        <v>1366</v>
      </c>
      <c r="B522" s="22" t="s">
        <v>1367</v>
      </c>
      <c r="C522" s="22">
        <v>128</v>
      </c>
      <c r="D522" s="22" t="s">
        <v>30</v>
      </c>
      <c r="E522" s="22">
        <v>1531.64</v>
      </c>
      <c r="F522" s="22">
        <f t="shared" si="8"/>
        <v>196049.92000000001</v>
      </c>
    </row>
    <row r="523" spans="1:6" x14ac:dyDescent="0.25">
      <c r="A523" s="22" t="s">
        <v>1368</v>
      </c>
      <c r="B523" s="22" t="s">
        <v>1369</v>
      </c>
      <c r="C523" s="22">
        <v>1</v>
      </c>
      <c r="D523" s="22" t="s">
        <v>30</v>
      </c>
      <c r="E523" s="22">
        <v>218.3</v>
      </c>
      <c r="F523" s="22">
        <f t="shared" si="8"/>
        <v>218.3</v>
      </c>
    </row>
    <row r="524" spans="1:6" x14ac:dyDescent="0.25">
      <c r="A524" s="22" t="s">
        <v>1370</v>
      </c>
      <c r="B524" s="22" t="s">
        <v>1371</v>
      </c>
      <c r="C524" s="22">
        <v>1</v>
      </c>
      <c r="D524" s="22" t="s">
        <v>30</v>
      </c>
      <c r="E524" s="22">
        <v>743.84839999999997</v>
      </c>
      <c r="F524" s="22">
        <f t="shared" si="8"/>
        <v>743.84839999999997</v>
      </c>
    </row>
    <row r="525" spans="1:6" x14ac:dyDescent="0.25">
      <c r="A525" s="22" t="s">
        <v>2280</v>
      </c>
      <c r="B525" s="22" t="s">
        <v>2281</v>
      </c>
      <c r="C525" s="22">
        <f>16+22</f>
        <v>38</v>
      </c>
      <c r="D525" s="22" t="s">
        <v>30</v>
      </c>
      <c r="E525" s="22">
        <v>388.90440000000001</v>
      </c>
      <c r="F525" s="22">
        <f t="shared" si="8"/>
        <v>14778.367200000001</v>
      </c>
    </row>
    <row r="526" spans="1:6" x14ac:dyDescent="0.25">
      <c r="A526" s="22" t="s">
        <v>2282</v>
      </c>
      <c r="B526" s="22" t="s">
        <v>2283</v>
      </c>
      <c r="C526" s="22">
        <v>4</v>
      </c>
      <c r="D526" s="22" t="s">
        <v>30</v>
      </c>
      <c r="E526" s="22">
        <v>448.4</v>
      </c>
      <c r="F526" s="22">
        <f t="shared" si="8"/>
        <v>1793.6</v>
      </c>
    </row>
    <row r="527" spans="1:6" x14ac:dyDescent="0.25">
      <c r="A527" s="22" t="s">
        <v>2284</v>
      </c>
      <c r="B527" s="22" t="s">
        <v>2285</v>
      </c>
      <c r="C527" s="22">
        <v>6</v>
      </c>
      <c r="D527" s="22" t="s">
        <v>30</v>
      </c>
      <c r="E527" s="22">
        <v>330.4</v>
      </c>
      <c r="F527" s="22">
        <f t="shared" si="8"/>
        <v>1982.3999999999999</v>
      </c>
    </row>
    <row r="528" spans="1:6" ht="30" x14ac:dyDescent="0.25">
      <c r="A528" s="22" t="s">
        <v>1942</v>
      </c>
      <c r="B528" s="22" t="s">
        <v>1943</v>
      </c>
      <c r="C528" s="22">
        <v>5</v>
      </c>
      <c r="D528" s="22" t="s">
        <v>30</v>
      </c>
      <c r="E528" s="22">
        <v>1</v>
      </c>
      <c r="F528" s="22">
        <f t="shared" si="8"/>
        <v>5</v>
      </c>
    </row>
    <row r="529" spans="1:6" x14ac:dyDescent="0.25">
      <c r="A529" s="22" t="s">
        <v>1944</v>
      </c>
      <c r="B529" s="22" t="s">
        <v>1945</v>
      </c>
      <c r="C529" s="22">
        <v>87</v>
      </c>
      <c r="D529" s="22" t="s">
        <v>30</v>
      </c>
      <c r="E529" s="22">
        <v>354</v>
      </c>
      <c r="F529" s="22">
        <f t="shared" si="8"/>
        <v>30798</v>
      </c>
    </row>
    <row r="530" spans="1:6" ht="30" x14ac:dyDescent="0.25">
      <c r="A530" s="22" t="s">
        <v>2286</v>
      </c>
      <c r="B530" s="22" t="s">
        <v>2287</v>
      </c>
      <c r="C530" s="22">
        <v>6</v>
      </c>
      <c r="D530" s="22" t="s">
        <v>30</v>
      </c>
      <c r="E530" s="22">
        <v>1</v>
      </c>
      <c r="F530" s="22">
        <f t="shared" si="8"/>
        <v>6</v>
      </c>
    </row>
    <row r="531" spans="1:6" ht="30" x14ac:dyDescent="0.25">
      <c r="A531" s="22" t="s">
        <v>1488</v>
      </c>
      <c r="B531" s="22" t="s">
        <v>1489</v>
      </c>
      <c r="C531" s="22">
        <v>18</v>
      </c>
      <c r="D531" s="22" t="s">
        <v>30</v>
      </c>
      <c r="E531" s="22">
        <v>492</v>
      </c>
      <c r="F531" s="22">
        <f t="shared" si="8"/>
        <v>8856</v>
      </c>
    </row>
    <row r="532" spans="1:6" ht="30" x14ac:dyDescent="0.25">
      <c r="A532" s="22" t="s">
        <v>1490</v>
      </c>
      <c r="B532" s="22" t="s">
        <v>1491</v>
      </c>
      <c r="C532" s="22">
        <v>2</v>
      </c>
      <c r="D532" s="22" t="s">
        <v>30</v>
      </c>
      <c r="E532" s="22">
        <v>255</v>
      </c>
      <c r="F532" s="22">
        <f t="shared" si="8"/>
        <v>510</v>
      </c>
    </row>
    <row r="533" spans="1:6" ht="30" x14ac:dyDescent="0.25">
      <c r="A533" s="22" t="s">
        <v>1492</v>
      </c>
      <c r="B533" s="22" t="s">
        <v>1493</v>
      </c>
      <c r="C533" s="22">
        <v>12</v>
      </c>
      <c r="D533" s="22" t="s">
        <v>30</v>
      </c>
      <c r="E533" s="22">
        <v>450</v>
      </c>
      <c r="F533" s="22">
        <f t="shared" si="8"/>
        <v>5400</v>
      </c>
    </row>
    <row r="534" spans="1:6" x14ac:dyDescent="0.25">
      <c r="A534" s="22" t="s">
        <v>1494</v>
      </c>
      <c r="B534" s="22" t="s">
        <v>1495</v>
      </c>
      <c r="C534" s="22">
        <v>18</v>
      </c>
      <c r="D534" s="22" t="s">
        <v>30</v>
      </c>
      <c r="E534" s="22">
        <v>250</v>
      </c>
      <c r="F534" s="22">
        <f t="shared" si="8"/>
        <v>4500</v>
      </c>
    </row>
    <row r="535" spans="1:6" x14ac:dyDescent="0.25">
      <c r="A535" s="22" t="s">
        <v>1496</v>
      </c>
      <c r="B535" s="22" t="s">
        <v>1497</v>
      </c>
      <c r="C535" s="22">
        <v>7</v>
      </c>
      <c r="D535" s="22" t="s">
        <v>30</v>
      </c>
      <c r="E535" s="22">
        <v>470</v>
      </c>
      <c r="F535" s="22">
        <f t="shared" si="8"/>
        <v>3290</v>
      </c>
    </row>
    <row r="536" spans="1:6" ht="30" x14ac:dyDescent="0.25">
      <c r="A536" s="22" t="s">
        <v>1498</v>
      </c>
      <c r="B536" s="22" t="s">
        <v>1499</v>
      </c>
      <c r="C536" s="22">
        <v>7</v>
      </c>
      <c r="D536" s="22" t="s">
        <v>30</v>
      </c>
      <c r="E536" s="22">
        <v>155</v>
      </c>
      <c r="F536" s="22">
        <f t="shared" si="8"/>
        <v>1085</v>
      </c>
    </row>
    <row r="537" spans="1:6" x14ac:dyDescent="0.25">
      <c r="A537" s="22" t="s">
        <v>2288</v>
      </c>
      <c r="B537" s="22" t="s">
        <v>2289</v>
      </c>
      <c r="C537" s="22">
        <v>3</v>
      </c>
      <c r="D537" s="22" t="s">
        <v>30</v>
      </c>
      <c r="E537" s="22">
        <v>383.5</v>
      </c>
      <c r="F537" s="22">
        <f t="shared" si="8"/>
        <v>1150.5</v>
      </c>
    </row>
    <row r="538" spans="1:6" x14ac:dyDescent="0.25">
      <c r="A538" s="22" t="s">
        <v>2290</v>
      </c>
      <c r="B538" s="22" t="s">
        <v>2291</v>
      </c>
      <c r="C538" s="22">
        <v>10</v>
      </c>
      <c r="D538" s="22" t="s">
        <v>33</v>
      </c>
      <c r="E538" s="22">
        <v>177</v>
      </c>
      <c r="F538" s="22">
        <f t="shared" si="8"/>
        <v>1770</v>
      </c>
    </row>
    <row r="539" spans="1:6" x14ac:dyDescent="0.25">
      <c r="A539" s="22" t="s">
        <v>1946</v>
      </c>
      <c r="B539" s="22" t="s">
        <v>1947</v>
      </c>
      <c r="C539" s="22">
        <v>1</v>
      </c>
      <c r="D539" s="22" t="s">
        <v>30</v>
      </c>
      <c r="E539" s="22">
        <v>1439.6</v>
      </c>
      <c r="F539" s="22">
        <f t="shared" si="8"/>
        <v>1439.6</v>
      </c>
    </row>
    <row r="540" spans="1:6" x14ac:dyDescent="0.25">
      <c r="A540" s="22" t="s">
        <v>1948</v>
      </c>
      <c r="B540" s="22" t="s">
        <v>1949</v>
      </c>
      <c r="C540" s="22">
        <v>13</v>
      </c>
      <c r="D540" s="22" t="s">
        <v>30</v>
      </c>
      <c r="E540" s="22">
        <v>1</v>
      </c>
      <c r="F540" s="22">
        <f t="shared" si="8"/>
        <v>13</v>
      </c>
    </row>
    <row r="541" spans="1:6" x14ac:dyDescent="0.25">
      <c r="A541" s="22" t="s">
        <v>1382</v>
      </c>
      <c r="B541" s="22" t="s">
        <v>1383</v>
      </c>
      <c r="C541" s="22">
        <v>1</v>
      </c>
      <c r="D541" s="22" t="s">
        <v>30</v>
      </c>
      <c r="E541" s="22">
        <v>35590.050799999997</v>
      </c>
      <c r="F541" s="22">
        <f t="shared" si="8"/>
        <v>35590.050799999997</v>
      </c>
    </row>
    <row r="542" spans="1:6" x14ac:dyDescent="0.25">
      <c r="A542" s="22" t="s">
        <v>1384</v>
      </c>
      <c r="B542" s="22" t="s">
        <v>1385</v>
      </c>
      <c r="C542" s="22">
        <v>1</v>
      </c>
      <c r="D542" s="22" t="s">
        <v>30</v>
      </c>
      <c r="E542" s="22">
        <v>18629.84</v>
      </c>
      <c r="F542" s="22">
        <f t="shared" si="8"/>
        <v>18629.84</v>
      </c>
    </row>
    <row r="543" spans="1:6" ht="30" x14ac:dyDescent="0.25">
      <c r="A543" s="22" t="s">
        <v>1386</v>
      </c>
      <c r="B543" s="22" t="s">
        <v>1387</v>
      </c>
      <c r="C543" s="22">
        <v>1</v>
      </c>
      <c r="D543" s="22" t="s">
        <v>30</v>
      </c>
      <c r="E543" s="22">
        <v>10507.9</v>
      </c>
      <c r="F543" s="22">
        <f t="shared" si="8"/>
        <v>10507.9</v>
      </c>
    </row>
    <row r="544" spans="1:6" x14ac:dyDescent="0.25">
      <c r="A544" s="22"/>
      <c r="B544" s="22" t="s">
        <v>2292</v>
      </c>
      <c r="C544" s="22">
        <v>6</v>
      </c>
      <c r="D544" s="22" t="s">
        <v>30</v>
      </c>
      <c r="E544" s="22">
        <v>1</v>
      </c>
      <c r="F544" s="22">
        <f t="shared" si="8"/>
        <v>6</v>
      </c>
    </row>
    <row r="545" spans="1:6" x14ac:dyDescent="0.25">
      <c r="A545" s="22"/>
      <c r="B545" s="22" t="s">
        <v>2293</v>
      </c>
      <c r="C545" s="22">
        <v>10</v>
      </c>
      <c r="D545" s="22" t="s">
        <v>30</v>
      </c>
      <c r="E545" s="22">
        <v>1</v>
      </c>
      <c r="F545" s="22">
        <f t="shared" si="8"/>
        <v>10</v>
      </c>
    </row>
    <row r="546" spans="1:6" x14ac:dyDescent="0.25">
      <c r="A546" s="22" t="s">
        <v>2294</v>
      </c>
      <c r="B546" s="22" t="s">
        <v>2295</v>
      </c>
      <c r="C546" s="22">
        <v>10</v>
      </c>
      <c r="D546" s="22" t="s">
        <v>30</v>
      </c>
      <c r="E546" s="22">
        <v>413</v>
      </c>
      <c r="F546" s="22">
        <f t="shared" si="8"/>
        <v>4130</v>
      </c>
    </row>
    <row r="547" spans="1:6" x14ac:dyDescent="0.25">
      <c r="A547" s="22" t="s">
        <v>2296</v>
      </c>
      <c r="B547" s="22" t="s">
        <v>2297</v>
      </c>
      <c r="C547" s="22">
        <v>100</v>
      </c>
      <c r="D547" s="22" t="s">
        <v>30</v>
      </c>
      <c r="E547" s="22">
        <v>1.77</v>
      </c>
      <c r="F547" s="22">
        <f t="shared" si="8"/>
        <v>177</v>
      </c>
    </row>
    <row r="548" spans="1:6" x14ac:dyDescent="0.25">
      <c r="A548" s="22" t="s">
        <v>1388</v>
      </c>
      <c r="B548" s="22" t="s">
        <v>1389</v>
      </c>
      <c r="C548" s="22">
        <v>70</v>
      </c>
      <c r="D548" s="22" t="s">
        <v>2027</v>
      </c>
      <c r="E548" s="22">
        <v>45</v>
      </c>
      <c r="F548" s="22">
        <f t="shared" si="8"/>
        <v>3150</v>
      </c>
    </row>
    <row r="549" spans="1:6" ht="30" x14ac:dyDescent="0.25">
      <c r="A549" s="22" t="s">
        <v>1390</v>
      </c>
      <c r="B549" s="22" t="s">
        <v>1391</v>
      </c>
      <c r="C549" s="22">
        <v>288</v>
      </c>
      <c r="D549" s="22" t="s">
        <v>30</v>
      </c>
      <c r="E549" s="22">
        <v>141</v>
      </c>
      <c r="F549" s="22">
        <f t="shared" si="8"/>
        <v>40608</v>
      </c>
    </row>
    <row r="550" spans="1:6" x14ac:dyDescent="0.25">
      <c r="A550" s="22"/>
      <c r="B550" s="22" t="s">
        <v>2298</v>
      </c>
      <c r="C550" s="22">
        <v>240</v>
      </c>
      <c r="D550" s="22" t="s">
        <v>30</v>
      </c>
      <c r="E550" s="22">
        <v>1</v>
      </c>
      <c r="F550" s="22">
        <f t="shared" si="8"/>
        <v>240</v>
      </c>
    </row>
    <row r="551" spans="1:6" x14ac:dyDescent="0.25">
      <c r="A551" s="22" t="s">
        <v>1952</v>
      </c>
      <c r="B551" s="22" t="s">
        <v>1953</v>
      </c>
      <c r="C551" s="22">
        <v>50</v>
      </c>
      <c r="D551" s="22" t="s">
        <v>30</v>
      </c>
      <c r="E551" s="22">
        <v>1</v>
      </c>
      <c r="F551" s="22">
        <f t="shared" si="8"/>
        <v>50</v>
      </c>
    </row>
    <row r="552" spans="1:6" ht="30" x14ac:dyDescent="0.25">
      <c r="A552" s="22" t="s">
        <v>2299</v>
      </c>
      <c r="B552" s="22" t="s">
        <v>2300</v>
      </c>
      <c r="C552" s="22">
        <v>4</v>
      </c>
      <c r="D552" s="22" t="s">
        <v>30</v>
      </c>
      <c r="E552" s="22">
        <v>1465.56</v>
      </c>
      <c r="F552" s="22">
        <f t="shared" si="8"/>
        <v>5862.24</v>
      </c>
    </row>
    <row r="553" spans="1:6" x14ac:dyDescent="0.25">
      <c r="A553" s="22" t="s">
        <v>1394</v>
      </c>
      <c r="B553" s="22" t="s">
        <v>1395</v>
      </c>
      <c r="C553" s="22">
        <v>1</v>
      </c>
      <c r="D553" s="22" t="s">
        <v>30</v>
      </c>
      <c r="E553" s="22">
        <v>2773</v>
      </c>
      <c r="F553" s="22">
        <f t="shared" si="8"/>
        <v>2773</v>
      </c>
    </row>
    <row r="554" spans="1:6" x14ac:dyDescent="0.25">
      <c r="A554" s="22"/>
      <c r="B554" s="22" t="s">
        <v>2301</v>
      </c>
      <c r="C554" s="22">
        <v>11</v>
      </c>
      <c r="D554" s="22" t="s">
        <v>30</v>
      </c>
      <c r="E554" s="22">
        <v>1</v>
      </c>
      <c r="F554" s="22">
        <f t="shared" si="8"/>
        <v>11</v>
      </c>
    </row>
    <row r="555" spans="1:6" x14ac:dyDescent="0.25">
      <c r="A555" s="22" t="s">
        <v>1396</v>
      </c>
      <c r="B555" s="22" t="s">
        <v>1397</v>
      </c>
      <c r="C555" s="22">
        <v>12</v>
      </c>
      <c r="D555" s="22" t="s">
        <v>130</v>
      </c>
      <c r="E555" s="22">
        <v>584.1</v>
      </c>
      <c r="F555" s="22">
        <f t="shared" si="8"/>
        <v>7009.2000000000007</v>
      </c>
    </row>
    <row r="556" spans="1:6" x14ac:dyDescent="0.25">
      <c r="A556" s="22" t="s">
        <v>1398</v>
      </c>
      <c r="B556" s="22" t="s">
        <v>1399</v>
      </c>
      <c r="C556" s="22">
        <v>3</v>
      </c>
      <c r="D556" s="22" t="s">
        <v>30</v>
      </c>
      <c r="E556" s="22">
        <v>1154.2524000000001</v>
      </c>
      <c r="F556" s="22">
        <f t="shared" ref="F556:F570" si="9">C556*E556</f>
        <v>3462.7572</v>
      </c>
    </row>
    <row r="557" spans="1:6" x14ac:dyDescent="0.25">
      <c r="A557" s="22" t="s">
        <v>2302</v>
      </c>
      <c r="B557" s="22" t="s">
        <v>2303</v>
      </c>
      <c r="C557" s="22">
        <v>50</v>
      </c>
      <c r="D557" s="22" t="s">
        <v>30</v>
      </c>
      <c r="E557" s="22">
        <v>119.416</v>
      </c>
      <c r="F557" s="22">
        <f t="shared" si="9"/>
        <v>5970.8</v>
      </c>
    </row>
    <row r="558" spans="1:6" x14ac:dyDescent="0.25">
      <c r="A558" s="22" t="s">
        <v>2304</v>
      </c>
      <c r="B558" s="22" t="s">
        <v>2305</v>
      </c>
      <c r="C558" s="22">
        <v>33</v>
      </c>
      <c r="D558" s="22" t="s">
        <v>30</v>
      </c>
      <c r="E558" s="22">
        <v>186.44</v>
      </c>
      <c r="F558" s="22">
        <f t="shared" si="9"/>
        <v>6152.5199999999995</v>
      </c>
    </row>
    <row r="559" spans="1:6" ht="30" x14ac:dyDescent="0.25">
      <c r="A559" s="22" t="s">
        <v>1406</v>
      </c>
      <c r="B559" s="22" t="s">
        <v>1407</v>
      </c>
      <c r="C559" s="22">
        <v>3</v>
      </c>
      <c r="D559" s="22" t="s">
        <v>30</v>
      </c>
      <c r="E559" s="22">
        <v>310</v>
      </c>
      <c r="F559" s="22">
        <f t="shared" si="9"/>
        <v>930</v>
      </c>
    </row>
    <row r="560" spans="1:6" x14ac:dyDescent="0.25">
      <c r="A560" s="22" t="s">
        <v>1410</v>
      </c>
      <c r="B560" s="22" t="s">
        <v>1411</v>
      </c>
      <c r="C560" s="22">
        <v>16</v>
      </c>
      <c r="D560" s="22" t="s">
        <v>30</v>
      </c>
      <c r="E560" s="22">
        <v>383.5</v>
      </c>
      <c r="F560" s="22">
        <f t="shared" si="9"/>
        <v>6136</v>
      </c>
    </row>
    <row r="561" spans="1:6" ht="30" x14ac:dyDescent="0.25">
      <c r="A561" s="22" t="s">
        <v>2306</v>
      </c>
      <c r="B561" s="22" t="s">
        <v>2307</v>
      </c>
      <c r="C561" s="22">
        <v>30</v>
      </c>
      <c r="D561" s="22" t="s">
        <v>30</v>
      </c>
      <c r="E561" s="32">
        <v>1050.2</v>
      </c>
      <c r="F561" s="22">
        <f t="shared" si="9"/>
        <v>31506</v>
      </c>
    </row>
    <row r="562" spans="1:6" ht="30" x14ac:dyDescent="0.25">
      <c r="A562" s="22" t="s">
        <v>1412</v>
      </c>
      <c r="B562" s="22" t="s">
        <v>1413</v>
      </c>
      <c r="C562" s="22">
        <v>13</v>
      </c>
      <c r="D562" s="22" t="s">
        <v>30</v>
      </c>
      <c r="E562" s="22">
        <v>357.54</v>
      </c>
      <c r="F562" s="22">
        <f t="shared" si="9"/>
        <v>4648.0200000000004</v>
      </c>
    </row>
    <row r="563" spans="1:6" x14ac:dyDescent="0.25">
      <c r="A563" s="22" t="s">
        <v>2308</v>
      </c>
      <c r="B563" s="22" t="s">
        <v>674</v>
      </c>
      <c r="C563" s="22">
        <v>18</v>
      </c>
      <c r="D563" s="22" t="s">
        <v>30</v>
      </c>
      <c r="E563" s="22">
        <v>383.5</v>
      </c>
      <c r="F563" s="22">
        <f t="shared" si="9"/>
        <v>6903</v>
      </c>
    </row>
    <row r="564" spans="1:6" x14ac:dyDescent="0.25">
      <c r="A564" s="22" t="s">
        <v>1416</v>
      </c>
      <c r="B564" s="22" t="s">
        <v>1417</v>
      </c>
      <c r="C564" s="26">
        <v>7</v>
      </c>
      <c r="D564" s="22" t="s">
        <v>30</v>
      </c>
      <c r="E564" s="22">
        <v>230.1</v>
      </c>
      <c r="F564" s="22">
        <f t="shared" si="9"/>
        <v>1610.7</v>
      </c>
    </row>
    <row r="565" spans="1:6" x14ac:dyDescent="0.25">
      <c r="A565" s="22" t="s">
        <v>1418</v>
      </c>
      <c r="B565" s="22" t="s">
        <v>1419</v>
      </c>
      <c r="C565" s="26">
        <v>2</v>
      </c>
      <c r="D565" s="22" t="s">
        <v>1130</v>
      </c>
      <c r="E565" s="22">
        <v>2891.2950000000001</v>
      </c>
      <c r="F565" s="22">
        <f t="shared" si="9"/>
        <v>5782.59</v>
      </c>
    </row>
    <row r="566" spans="1:6" ht="30" x14ac:dyDescent="0.25">
      <c r="A566" s="43" t="s">
        <v>1420</v>
      </c>
      <c r="B566" s="43" t="s">
        <v>1421</v>
      </c>
      <c r="C566" s="44">
        <v>10</v>
      </c>
      <c r="D566" s="43" t="s">
        <v>30</v>
      </c>
      <c r="E566" s="43">
        <v>1808.0432000000001</v>
      </c>
      <c r="F566" s="22">
        <f t="shared" si="9"/>
        <v>18080.432000000001</v>
      </c>
    </row>
    <row r="567" spans="1:6" ht="45" x14ac:dyDescent="0.25">
      <c r="A567" s="22" t="s">
        <v>1438</v>
      </c>
      <c r="B567" s="22" t="s">
        <v>1439</v>
      </c>
      <c r="C567" s="22">
        <v>2</v>
      </c>
      <c r="D567" s="22" t="s">
        <v>30</v>
      </c>
      <c r="E567" s="22">
        <v>24190</v>
      </c>
      <c r="F567" s="22">
        <f t="shared" si="9"/>
        <v>48380</v>
      </c>
    </row>
    <row r="568" spans="1:6" x14ac:dyDescent="0.25">
      <c r="A568" s="22" t="s">
        <v>2309</v>
      </c>
      <c r="B568" s="22" t="s">
        <v>2310</v>
      </c>
      <c r="C568" s="22">
        <v>7</v>
      </c>
      <c r="D568" s="22" t="s">
        <v>30</v>
      </c>
      <c r="E568" s="22">
        <v>328.88959999999997</v>
      </c>
      <c r="F568" s="22">
        <f t="shared" si="9"/>
        <v>2302.2271999999998</v>
      </c>
    </row>
    <row r="569" spans="1:6" x14ac:dyDescent="0.25">
      <c r="A569" s="22"/>
      <c r="B569" s="22" t="s">
        <v>2311</v>
      </c>
      <c r="C569" s="22">
        <v>8</v>
      </c>
      <c r="D569" s="22" t="s">
        <v>30</v>
      </c>
      <c r="E569" s="22">
        <v>1</v>
      </c>
      <c r="F569" s="22">
        <f t="shared" si="9"/>
        <v>8</v>
      </c>
    </row>
    <row r="570" spans="1:6" x14ac:dyDescent="0.25">
      <c r="A570" s="22" t="s">
        <v>1442</v>
      </c>
      <c r="B570" s="22" t="s">
        <v>1443</v>
      </c>
      <c r="C570" s="22">
        <v>3</v>
      </c>
      <c r="D570" s="22" t="s">
        <v>30</v>
      </c>
      <c r="E570" s="22">
        <v>572.29999999999995</v>
      </c>
      <c r="F570" s="22">
        <f t="shared" si="9"/>
        <v>1716.8999999999999</v>
      </c>
    </row>
    <row r="571" spans="1:6" x14ac:dyDescent="0.25">
      <c r="F571" s="25">
        <f>SUM(F364:F570)</f>
        <v>16367650.822599998</v>
      </c>
    </row>
    <row r="574" spans="1:6" x14ac:dyDescent="0.25">
      <c r="A574" t="s">
        <v>2323</v>
      </c>
      <c r="B574" t="s">
        <v>2324</v>
      </c>
    </row>
  </sheetData>
  <mergeCells count="13">
    <mergeCell ref="A362:F362"/>
    <mergeCell ref="A202:F202"/>
    <mergeCell ref="A204:F204"/>
    <mergeCell ref="A358:F358"/>
    <mergeCell ref="A359:F359"/>
    <mergeCell ref="A360:F360"/>
    <mergeCell ref="A361:F361"/>
    <mergeCell ref="A2:F2"/>
    <mergeCell ref="A3:F3"/>
    <mergeCell ref="A4:F4"/>
    <mergeCell ref="A6:F6"/>
    <mergeCell ref="A200:F200"/>
    <mergeCell ref="A201:F201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tabSelected="1" view="pageLayout" zoomScaleNormal="100" workbookViewId="0">
      <selection activeCell="K81" sqref="K81"/>
    </sheetView>
  </sheetViews>
  <sheetFormatPr baseColWidth="10" defaultRowHeight="15" x14ac:dyDescent="0.25"/>
  <cols>
    <col min="1" max="1" width="14.28515625" style="2" customWidth="1"/>
    <col min="2" max="2" width="25.28515625" style="2" customWidth="1"/>
    <col min="3" max="3" width="9.42578125" style="2" customWidth="1"/>
    <col min="4" max="4" width="10.140625" style="2" customWidth="1"/>
    <col min="5" max="5" width="10.28515625" style="2" customWidth="1"/>
    <col min="6" max="6" width="16.140625" style="2" bestFit="1" customWidth="1"/>
  </cols>
  <sheetData>
    <row r="2" spans="1:6" ht="15.7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21</v>
      </c>
      <c r="B4" s="17"/>
      <c r="C4" s="17"/>
      <c r="D4" s="17"/>
      <c r="E4" s="17"/>
      <c r="F4" s="17"/>
    </row>
    <row r="5" spans="1:6" ht="15.75" x14ac:dyDescent="0.25">
      <c r="B5" s="18"/>
    </row>
    <row r="6" spans="1:6" ht="15.75" x14ac:dyDescent="0.25">
      <c r="A6" s="19" t="s">
        <v>1500</v>
      </c>
      <c r="B6" s="19"/>
      <c r="C6" s="19"/>
      <c r="D6" s="19"/>
      <c r="E6" s="19"/>
      <c r="F6" s="19"/>
    </row>
    <row r="7" spans="1:6" ht="30" x14ac:dyDescent="0.25">
      <c r="A7" s="45" t="s">
        <v>23</v>
      </c>
      <c r="B7" s="45" t="s">
        <v>24</v>
      </c>
      <c r="C7" s="46" t="s">
        <v>127</v>
      </c>
      <c r="D7" s="45" t="s">
        <v>26</v>
      </c>
      <c r="E7" s="45" t="s">
        <v>27</v>
      </c>
      <c r="F7" s="45" t="s">
        <v>8</v>
      </c>
    </row>
    <row r="8" spans="1:6" x14ac:dyDescent="0.25">
      <c r="A8" s="22" t="s">
        <v>1501</v>
      </c>
      <c r="B8" s="22" t="s">
        <v>1502</v>
      </c>
      <c r="C8" s="22">
        <v>8</v>
      </c>
      <c r="D8" s="22" t="s">
        <v>30</v>
      </c>
      <c r="E8" s="22">
        <v>10620</v>
      </c>
      <c r="F8" s="22">
        <f>C8*E8</f>
        <v>84960</v>
      </c>
    </row>
    <row r="9" spans="1:6" ht="30" x14ac:dyDescent="0.25">
      <c r="A9" s="22" t="s">
        <v>1503</v>
      </c>
      <c r="B9" s="22" t="s">
        <v>1504</v>
      </c>
      <c r="C9" s="22">
        <v>2</v>
      </c>
      <c r="D9" s="22" t="s">
        <v>30</v>
      </c>
      <c r="E9" s="22">
        <v>1</v>
      </c>
      <c r="F9" s="22">
        <f t="shared" ref="F9:F28" si="0">C9*E9</f>
        <v>2</v>
      </c>
    </row>
    <row r="10" spans="1:6" x14ac:dyDescent="0.25">
      <c r="A10" s="22" t="s">
        <v>1505</v>
      </c>
      <c r="B10" s="22" t="s">
        <v>1506</v>
      </c>
      <c r="C10" s="22">
        <v>2</v>
      </c>
      <c r="D10" s="22" t="s">
        <v>30</v>
      </c>
      <c r="E10" s="22">
        <v>3965.0005999999998</v>
      </c>
      <c r="F10" s="22">
        <f t="shared" si="0"/>
        <v>7930.0011999999997</v>
      </c>
    </row>
    <row r="11" spans="1:6" x14ac:dyDescent="0.25">
      <c r="A11" s="22"/>
      <c r="B11" s="22" t="s">
        <v>1507</v>
      </c>
      <c r="C11" s="22">
        <v>8</v>
      </c>
      <c r="D11" s="22" t="s">
        <v>30</v>
      </c>
      <c r="E11" s="22">
        <v>1</v>
      </c>
      <c r="F11" s="22">
        <f t="shared" si="0"/>
        <v>8</v>
      </c>
    </row>
    <row r="12" spans="1:6" x14ac:dyDescent="0.25">
      <c r="A12" s="22" t="s">
        <v>1508</v>
      </c>
      <c r="B12" s="22" t="s">
        <v>1509</v>
      </c>
      <c r="C12" s="22">
        <v>1</v>
      </c>
      <c r="D12" s="22" t="s">
        <v>30</v>
      </c>
      <c r="E12" s="22">
        <v>5360.8462</v>
      </c>
      <c r="F12" s="22">
        <f t="shared" si="0"/>
        <v>5360.8462</v>
      </c>
    </row>
    <row r="13" spans="1:6" ht="30" x14ac:dyDescent="0.25">
      <c r="A13" s="22" t="s">
        <v>1510</v>
      </c>
      <c r="B13" s="22" t="s">
        <v>1511</v>
      </c>
      <c r="C13" s="22">
        <v>1</v>
      </c>
      <c r="D13" s="22" t="s">
        <v>30</v>
      </c>
      <c r="E13" s="22">
        <v>6000.0050000000001</v>
      </c>
      <c r="F13" s="22">
        <f t="shared" si="0"/>
        <v>6000.0050000000001</v>
      </c>
    </row>
    <row r="14" spans="1:6" ht="30" x14ac:dyDescent="0.25">
      <c r="A14" s="22" t="s">
        <v>1512</v>
      </c>
      <c r="B14" s="22" t="s">
        <v>1513</v>
      </c>
      <c r="C14" s="22">
        <v>16</v>
      </c>
      <c r="D14" s="22" t="s">
        <v>30</v>
      </c>
      <c r="E14" s="22">
        <v>2900.0034000000001</v>
      </c>
      <c r="F14" s="22">
        <f t="shared" si="0"/>
        <v>46400.054400000001</v>
      </c>
    </row>
    <row r="15" spans="1:6" ht="30" x14ac:dyDescent="0.25">
      <c r="A15" s="22" t="s">
        <v>1514</v>
      </c>
      <c r="B15" s="22" t="s">
        <v>1515</v>
      </c>
      <c r="C15" s="22">
        <v>45</v>
      </c>
      <c r="D15" s="22" t="s">
        <v>30</v>
      </c>
      <c r="E15" s="22">
        <v>6900.0028000000002</v>
      </c>
      <c r="F15" s="22">
        <f t="shared" si="0"/>
        <v>310500.12599999999</v>
      </c>
    </row>
    <row r="16" spans="1:6" ht="30" x14ac:dyDescent="0.25">
      <c r="A16" s="22" t="s">
        <v>1516</v>
      </c>
      <c r="B16" s="22" t="s">
        <v>1517</v>
      </c>
      <c r="C16" s="22">
        <v>39</v>
      </c>
      <c r="D16" s="22" t="s">
        <v>30</v>
      </c>
      <c r="E16" s="22">
        <v>7600.0024000000003</v>
      </c>
      <c r="F16" s="22">
        <f t="shared" si="0"/>
        <v>296400.09360000002</v>
      </c>
    </row>
    <row r="17" spans="1:6" ht="30" x14ac:dyDescent="0.25">
      <c r="A17" s="22" t="s">
        <v>1518</v>
      </c>
      <c r="B17" s="22" t="s">
        <v>1519</v>
      </c>
      <c r="C17" s="22">
        <v>20</v>
      </c>
      <c r="D17" s="22" t="s">
        <v>30</v>
      </c>
      <c r="E17" s="22">
        <v>6900.0028000000002</v>
      </c>
      <c r="F17" s="22">
        <f t="shared" si="0"/>
        <v>138000.05600000001</v>
      </c>
    </row>
    <row r="18" spans="1:6" ht="30" x14ac:dyDescent="0.25">
      <c r="A18" s="22" t="s">
        <v>1520</v>
      </c>
      <c r="B18" s="22" t="s">
        <v>1521</v>
      </c>
      <c r="C18" s="22">
        <v>2</v>
      </c>
      <c r="D18" s="22" t="s">
        <v>30</v>
      </c>
      <c r="E18" s="22">
        <v>1</v>
      </c>
      <c r="F18" s="22">
        <f t="shared" si="0"/>
        <v>2</v>
      </c>
    </row>
    <row r="19" spans="1:6" ht="30" x14ac:dyDescent="0.25">
      <c r="A19" s="22" t="s">
        <v>1522</v>
      </c>
      <c r="B19" s="22" t="s">
        <v>1523</v>
      </c>
      <c r="C19" s="22">
        <v>7</v>
      </c>
      <c r="D19" s="22" t="s">
        <v>30</v>
      </c>
      <c r="E19" s="22">
        <v>6737.9888000000001</v>
      </c>
      <c r="F19" s="22">
        <f t="shared" si="0"/>
        <v>47165.921600000001</v>
      </c>
    </row>
    <row r="20" spans="1:6" ht="30" x14ac:dyDescent="0.25">
      <c r="A20" s="22" t="s">
        <v>1524</v>
      </c>
      <c r="B20" s="22" t="s">
        <v>1525</v>
      </c>
      <c r="C20" s="22">
        <v>1</v>
      </c>
      <c r="D20" s="22" t="s">
        <v>30</v>
      </c>
      <c r="E20" s="22">
        <v>1</v>
      </c>
      <c r="F20" s="22">
        <f t="shared" si="0"/>
        <v>1</v>
      </c>
    </row>
    <row r="21" spans="1:6" ht="30" x14ac:dyDescent="0.25">
      <c r="A21" s="22" t="s">
        <v>1526</v>
      </c>
      <c r="B21" s="22" t="s">
        <v>1527</v>
      </c>
      <c r="C21" s="22">
        <v>3</v>
      </c>
      <c r="D21" s="22" t="s">
        <v>30</v>
      </c>
      <c r="E21" s="22">
        <v>1</v>
      </c>
      <c r="F21" s="22">
        <f t="shared" si="0"/>
        <v>3</v>
      </c>
    </row>
    <row r="22" spans="1:6" x14ac:dyDescent="0.25">
      <c r="A22" s="22" t="s">
        <v>1528</v>
      </c>
      <c r="B22" s="22" t="s">
        <v>1529</v>
      </c>
      <c r="C22" s="22">
        <v>1</v>
      </c>
      <c r="D22" s="22" t="s">
        <v>30</v>
      </c>
      <c r="E22" s="22">
        <v>8746.6556</v>
      </c>
      <c r="F22" s="22">
        <f t="shared" si="0"/>
        <v>8746.6556</v>
      </c>
    </row>
    <row r="23" spans="1:6" x14ac:dyDescent="0.25">
      <c r="A23" s="22" t="s">
        <v>1530</v>
      </c>
      <c r="B23" s="22" t="s">
        <v>1531</v>
      </c>
      <c r="C23" s="22">
        <v>1</v>
      </c>
      <c r="D23" s="22" t="s">
        <v>30</v>
      </c>
      <c r="E23" s="22">
        <v>2231.5569999999998</v>
      </c>
      <c r="F23" s="22">
        <f t="shared" si="0"/>
        <v>2231.5569999999998</v>
      </c>
    </row>
    <row r="24" spans="1:6" ht="30" x14ac:dyDescent="0.25">
      <c r="A24" s="22" t="s">
        <v>1532</v>
      </c>
      <c r="B24" s="22" t="s">
        <v>1533</v>
      </c>
      <c r="C24" s="22">
        <v>3</v>
      </c>
      <c r="D24" s="22" t="s">
        <v>30</v>
      </c>
      <c r="E24" s="22">
        <v>896</v>
      </c>
      <c r="F24" s="22">
        <f t="shared" si="0"/>
        <v>2688</v>
      </c>
    </row>
    <row r="25" spans="1:6" ht="30" x14ac:dyDescent="0.25">
      <c r="A25" s="22" t="s">
        <v>1534</v>
      </c>
      <c r="B25" s="22" t="s">
        <v>1535</v>
      </c>
      <c r="C25" s="22">
        <v>1</v>
      </c>
      <c r="D25" s="22" t="s">
        <v>30</v>
      </c>
      <c r="E25" s="22">
        <v>2500</v>
      </c>
      <c r="F25" s="22">
        <f t="shared" si="0"/>
        <v>2500</v>
      </c>
    </row>
    <row r="26" spans="1:6" ht="30" x14ac:dyDescent="0.25">
      <c r="A26" s="22" t="s">
        <v>1536</v>
      </c>
      <c r="B26" s="22" t="s">
        <v>1537</v>
      </c>
      <c r="C26" s="22">
        <v>2</v>
      </c>
      <c r="D26" s="22" t="s">
        <v>30</v>
      </c>
      <c r="E26" s="22">
        <v>1</v>
      </c>
      <c r="F26" s="22">
        <f t="shared" si="0"/>
        <v>2</v>
      </c>
    </row>
    <row r="27" spans="1:6" ht="30" x14ac:dyDescent="0.25">
      <c r="A27" s="22" t="s">
        <v>1538</v>
      </c>
      <c r="B27" s="22" t="s">
        <v>1539</v>
      </c>
      <c r="C27" s="22">
        <v>2</v>
      </c>
      <c r="D27" s="22" t="s">
        <v>30</v>
      </c>
      <c r="E27" s="22">
        <v>1</v>
      </c>
      <c r="F27" s="22">
        <f t="shared" si="0"/>
        <v>2</v>
      </c>
    </row>
    <row r="28" spans="1:6" x14ac:dyDescent="0.25">
      <c r="A28" s="22" t="s">
        <v>1540</v>
      </c>
      <c r="B28" s="22" t="s">
        <v>1541</v>
      </c>
      <c r="C28" s="22">
        <v>1</v>
      </c>
      <c r="D28" s="22" t="s">
        <v>30</v>
      </c>
      <c r="E28" s="22">
        <v>1</v>
      </c>
      <c r="F28" s="22">
        <f t="shared" si="0"/>
        <v>1</v>
      </c>
    </row>
    <row r="29" spans="1:6" x14ac:dyDescent="0.25">
      <c r="F29" s="25">
        <f>SUM(F8:F28)</f>
        <v>958904.31660000002</v>
      </c>
    </row>
    <row r="33" spans="1:6" ht="15.75" x14ac:dyDescent="0.25">
      <c r="A33" s="17" t="s">
        <v>20</v>
      </c>
      <c r="B33" s="17"/>
      <c r="C33" s="17"/>
      <c r="D33" s="17"/>
      <c r="E33" s="17"/>
      <c r="F33" s="17"/>
    </row>
    <row r="34" spans="1:6" ht="15.75" x14ac:dyDescent="0.25">
      <c r="A34" s="17" t="s">
        <v>1</v>
      </c>
      <c r="B34" s="17"/>
      <c r="C34" s="17"/>
      <c r="D34" s="17"/>
      <c r="E34" s="17"/>
      <c r="F34" s="17"/>
    </row>
    <row r="35" spans="1:6" ht="15.75" x14ac:dyDescent="0.25">
      <c r="A35" s="17" t="s">
        <v>21</v>
      </c>
      <c r="B35" s="17"/>
      <c r="C35" s="17"/>
      <c r="D35" s="17"/>
      <c r="E35" s="17"/>
      <c r="F35" s="17"/>
    </row>
    <row r="36" spans="1:6" ht="15.75" x14ac:dyDescent="0.25">
      <c r="B36" s="18"/>
    </row>
    <row r="37" spans="1:6" ht="15.75" x14ac:dyDescent="0.25">
      <c r="A37" s="19" t="s">
        <v>1500</v>
      </c>
      <c r="B37" s="19"/>
      <c r="C37" s="19"/>
      <c r="D37" s="19"/>
      <c r="E37" s="19"/>
      <c r="F37" s="19"/>
    </row>
    <row r="38" spans="1:6" ht="26.25" x14ac:dyDescent="0.25">
      <c r="A38" s="30" t="s">
        <v>23</v>
      </c>
      <c r="B38" s="30" t="s">
        <v>24</v>
      </c>
      <c r="C38" s="30" t="s">
        <v>1544</v>
      </c>
      <c r="D38" s="30" t="s">
        <v>26</v>
      </c>
      <c r="E38" s="30" t="s">
        <v>27</v>
      </c>
      <c r="F38" s="30" t="s">
        <v>8</v>
      </c>
    </row>
    <row r="39" spans="1:6" x14ac:dyDescent="0.25">
      <c r="A39" s="22" t="s">
        <v>1501</v>
      </c>
      <c r="B39" s="22" t="s">
        <v>1502</v>
      </c>
      <c r="C39" s="22">
        <v>1</v>
      </c>
      <c r="D39" s="22" t="s">
        <v>30</v>
      </c>
      <c r="E39" s="22">
        <v>10620</v>
      </c>
      <c r="F39" s="22">
        <f t="shared" ref="F39:F70" si="1">C39*E39</f>
        <v>10620</v>
      </c>
    </row>
    <row r="40" spans="1:6" ht="30" x14ac:dyDescent="0.25">
      <c r="A40" s="22" t="s">
        <v>1503</v>
      </c>
      <c r="B40" s="22" t="s">
        <v>1504</v>
      </c>
      <c r="C40" s="22">
        <v>2</v>
      </c>
      <c r="D40" s="22" t="s">
        <v>30</v>
      </c>
      <c r="E40" s="22">
        <v>1</v>
      </c>
      <c r="F40" s="22">
        <f t="shared" si="1"/>
        <v>2</v>
      </c>
    </row>
    <row r="41" spans="1:6" x14ac:dyDescent="0.25">
      <c r="A41" s="22" t="s">
        <v>1505</v>
      </c>
      <c r="B41" s="22" t="s">
        <v>1506</v>
      </c>
      <c r="C41" s="22">
        <v>2</v>
      </c>
      <c r="D41" s="22" t="s">
        <v>30</v>
      </c>
      <c r="E41" s="22">
        <v>3965.0005999999998</v>
      </c>
      <c r="F41" s="22">
        <f t="shared" si="1"/>
        <v>7930.0011999999997</v>
      </c>
    </row>
    <row r="42" spans="1:6" ht="30" x14ac:dyDescent="0.25">
      <c r="A42" s="22" t="s">
        <v>1957</v>
      </c>
      <c r="B42" s="22" t="s">
        <v>1958</v>
      </c>
      <c r="C42" s="22">
        <v>8</v>
      </c>
      <c r="D42" s="22" t="s">
        <v>30</v>
      </c>
      <c r="E42" s="22">
        <v>1</v>
      </c>
      <c r="F42" s="22">
        <f t="shared" si="1"/>
        <v>8</v>
      </c>
    </row>
    <row r="43" spans="1:6" x14ac:dyDescent="0.25">
      <c r="A43" s="22" t="s">
        <v>1508</v>
      </c>
      <c r="B43" s="22" t="s">
        <v>1509</v>
      </c>
      <c r="C43" s="22">
        <v>2</v>
      </c>
      <c r="D43" s="22" t="s">
        <v>30</v>
      </c>
      <c r="E43" s="22">
        <v>5360.8462</v>
      </c>
      <c r="F43" s="22">
        <f t="shared" si="1"/>
        <v>10721.6924</v>
      </c>
    </row>
    <row r="44" spans="1:6" ht="30" x14ac:dyDescent="0.25">
      <c r="A44" s="22" t="s">
        <v>1512</v>
      </c>
      <c r="B44" s="22" t="s">
        <v>1513</v>
      </c>
      <c r="C44" s="22">
        <v>12</v>
      </c>
      <c r="D44" s="22" t="s">
        <v>30</v>
      </c>
      <c r="E44" s="22">
        <v>2900.0034000000001</v>
      </c>
      <c r="F44" s="22">
        <f t="shared" si="1"/>
        <v>34800.040800000002</v>
      </c>
    </row>
    <row r="45" spans="1:6" ht="30" x14ac:dyDescent="0.25">
      <c r="A45" s="22" t="s">
        <v>1514</v>
      </c>
      <c r="B45" s="22" t="s">
        <v>1515</v>
      </c>
      <c r="C45" s="22">
        <v>45</v>
      </c>
      <c r="D45" s="22" t="s">
        <v>30</v>
      </c>
      <c r="E45" s="22">
        <v>6900.0028000000002</v>
      </c>
      <c r="F45" s="22">
        <f t="shared" si="1"/>
        <v>310500.12599999999</v>
      </c>
    </row>
    <row r="46" spans="1:6" ht="30" x14ac:dyDescent="0.25">
      <c r="A46" s="22" t="s">
        <v>1516</v>
      </c>
      <c r="B46" s="22" t="s">
        <v>1517</v>
      </c>
      <c r="C46" s="22">
        <v>39</v>
      </c>
      <c r="D46" s="22" t="s">
        <v>30</v>
      </c>
      <c r="E46" s="22">
        <v>7600.0024000000003</v>
      </c>
      <c r="F46" s="22">
        <f t="shared" si="1"/>
        <v>296400.09360000002</v>
      </c>
    </row>
    <row r="47" spans="1:6" ht="30" x14ac:dyDescent="0.25">
      <c r="A47" s="22" t="s">
        <v>1518</v>
      </c>
      <c r="B47" s="22" t="s">
        <v>1519</v>
      </c>
      <c r="C47" s="22">
        <v>20</v>
      </c>
      <c r="D47" s="22" t="s">
        <v>30</v>
      </c>
      <c r="E47" s="22">
        <v>6900.0028000000002</v>
      </c>
      <c r="F47" s="22">
        <f t="shared" si="1"/>
        <v>138000.05600000001</v>
      </c>
    </row>
    <row r="48" spans="1:6" x14ac:dyDescent="0.25">
      <c r="A48" s="22" t="s">
        <v>1959</v>
      </c>
      <c r="B48" s="22" t="s">
        <v>1960</v>
      </c>
      <c r="C48" s="22">
        <v>30</v>
      </c>
      <c r="D48" s="22" t="s">
        <v>30</v>
      </c>
      <c r="E48" s="22">
        <v>91950</v>
      </c>
      <c r="F48" s="22">
        <f t="shared" si="1"/>
        <v>2758500</v>
      </c>
    </row>
    <row r="49" spans="1:6" ht="30" x14ac:dyDescent="0.25">
      <c r="A49" s="22" t="s">
        <v>1520</v>
      </c>
      <c r="B49" s="22" t="s">
        <v>1521</v>
      </c>
      <c r="C49" s="22">
        <v>1</v>
      </c>
      <c r="D49" s="22" t="s">
        <v>30</v>
      </c>
      <c r="E49" s="22">
        <v>1</v>
      </c>
      <c r="F49" s="22">
        <f t="shared" si="1"/>
        <v>1</v>
      </c>
    </row>
    <row r="50" spans="1:6" ht="30" x14ac:dyDescent="0.25">
      <c r="A50" s="22" t="s">
        <v>1961</v>
      </c>
      <c r="B50" s="22" t="s">
        <v>1962</v>
      </c>
      <c r="C50" s="22">
        <v>2</v>
      </c>
      <c r="D50" s="22" t="s">
        <v>30</v>
      </c>
      <c r="E50" s="22">
        <v>1</v>
      </c>
      <c r="F50" s="22">
        <f t="shared" si="1"/>
        <v>2</v>
      </c>
    </row>
    <row r="51" spans="1:6" ht="30" x14ac:dyDescent="0.25">
      <c r="A51" s="22" t="s">
        <v>1522</v>
      </c>
      <c r="B51" s="22" t="s">
        <v>1523</v>
      </c>
      <c r="C51" s="22">
        <v>5</v>
      </c>
      <c r="D51" s="22" t="s">
        <v>30</v>
      </c>
      <c r="E51" s="22">
        <v>6737.9888000000001</v>
      </c>
      <c r="F51" s="22">
        <f t="shared" si="1"/>
        <v>33689.944000000003</v>
      </c>
    </row>
    <row r="52" spans="1:6" x14ac:dyDescent="0.25">
      <c r="A52" s="22" t="s">
        <v>1963</v>
      </c>
      <c r="B52" s="22" t="s">
        <v>1964</v>
      </c>
      <c r="C52" s="22">
        <v>10</v>
      </c>
      <c r="D52" s="22" t="s">
        <v>30</v>
      </c>
      <c r="E52" s="22">
        <v>12921</v>
      </c>
      <c r="F52" s="22">
        <f t="shared" si="1"/>
        <v>129210</v>
      </c>
    </row>
    <row r="53" spans="1:6" ht="30" x14ac:dyDescent="0.25">
      <c r="A53" s="22" t="s">
        <v>1965</v>
      </c>
      <c r="B53" s="22" t="s">
        <v>1966</v>
      </c>
      <c r="C53" s="22">
        <v>74</v>
      </c>
      <c r="D53" s="22" t="s">
        <v>30</v>
      </c>
      <c r="E53" s="22">
        <v>1991.13</v>
      </c>
      <c r="F53" s="22">
        <f t="shared" si="1"/>
        <v>147343.62</v>
      </c>
    </row>
    <row r="54" spans="1:6" x14ac:dyDescent="0.25">
      <c r="A54" s="22" t="s">
        <v>1967</v>
      </c>
      <c r="B54" s="22" t="s">
        <v>1968</v>
      </c>
      <c r="C54" s="22">
        <v>220</v>
      </c>
      <c r="D54" s="22" t="s">
        <v>30</v>
      </c>
      <c r="E54" s="22">
        <v>828.36</v>
      </c>
      <c r="F54" s="22">
        <f t="shared" si="1"/>
        <v>182239.2</v>
      </c>
    </row>
    <row r="55" spans="1:6" ht="30" x14ac:dyDescent="0.25">
      <c r="A55" s="22" t="s">
        <v>1524</v>
      </c>
      <c r="B55" s="22" t="s">
        <v>1525</v>
      </c>
      <c r="C55" s="22">
        <v>1</v>
      </c>
      <c r="D55" s="22" t="s">
        <v>30</v>
      </c>
      <c r="E55" s="22">
        <v>1</v>
      </c>
      <c r="F55" s="22">
        <f t="shared" si="1"/>
        <v>1</v>
      </c>
    </row>
    <row r="56" spans="1:6" ht="30" x14ac:dyDescent="0.25">
      <c r="A56" s="22" t="s">
        <v>1969</v>
      </c>
      <c r="B56" s="22" t="s">
        <v>1970</v>
      </c>
      <c r="C56" s="22">
        <v>3</v>
      </c>
      <c r="D56" s="22" t="s">
        <v>30</v>
      </c>
      <c r="E56" s="22">
        <v>1</v>
      </c>
      <c r="F56" s="22">
        <f t="shared" si="1"/>
        <v>3</v>
      </c>
    </row>
    <row r="57" spans="1:6" x14ac:dyDescent="0.25">
      <c r="A57" s="22" t="s">
        <v>1971</v>
      </c>
      <c r="B57" s="22" t="s">
        <v>1972</v>
      </c>
      <c r="C57" s="22">
        <v>3</v>
      </c>
      <c r="D57" s="22" t="s">
        <v>30</v>
      </c>
      <c r="E57" s="22">
        <v>47200</v>
      </c>
      <c r="F57" s="22">
        <f t="shared" si="1"/>
        <v>141600</v>
      </c>
    </row>
    <row r="58" spans="1:6" x14ac:dyDescent="0.25">
      <c r="A58" s="22" t="s">
        <v>1973</v>
      </c>
      <c r="B58" s="22" t="s">
        <v>1974</v>
      </c>
      <c r="C58" s="22">
        <v>20</v>
      </c>
      <c r="D58" s="22" t="s">
        <v>30</v>
      </c>
      <c r="E58" s="22">
        <v>6407.4</v>
      </c>
      <c r="F58" s="22">
        <f t="shared" si="1"/>
        <v>128148</v>
      </c>
    </row>
    <row r="59" spans="1:6" ht="30" x14ac:dyDescent="0.25">
      <c r="A59" s="22" t="s">
        <v>1975</v>
      </c>
      <c r="B59" s="22" t="s">
        <v>1976</v>
      </c>
      <c r="C59" s="22">
        <v>4</v>
      </c>
      <c r="D59" s="22" t="s">
        <v>30</v>
      </c>
      <c r="E59" s="22">
        <v>30809.8</v>
      </c>
      <c r="F59" s="22">
        <f t="shared" si="1"/>
        <v>123239.2</v>
      </c>
    </row>
    <row r="60" spans="1:6" ht="30" x14ac:dyDescent="0.25">
      <c r="A60" s="22" t="s">
        <v>1977</v>
      </c>
      <c r="B60" s="22" t="s">
        <v>1978</v>
      </c>
      <c r="C60" s="22">
        <v>8</v>
      </c>
      <c r="D60" s="22" t="s">
        <v>30</v>
      </c>
      <c r="E60" s="22">
        <v>38898.699999999997</v>
      </c>
      <c r="F60" s="22">
        <f t="shared" si="1"/>
        <v>311189.59999999998</v>
      </c>
    </row>
    <row r="61" spans="1:6" ht="30" x14ac:dyDescent="0.25">
      <c r="A61" s="22" t="s">
        <v>1979</v>
      </c>
      <c r="B61" s="22" t="s">
        <v>1980</v>
      </c>
      <c r="C61" s="22">
        <v>16</v>
      </c>
      <c r="D61" s="22" t="s">
        <v>30</v>
      </c>
      <c r="E61" s="22">
        <v>38898.699999999997</v>
      </c>
      <c r="F61" s="22">
        <f t="shared" si="1"/>
        <v>622379.19999999995</v>
      </c>
    </row>
    <row r="62" spans="1:6" x14ac:dyDescent="0.25">
      <c r="A62" s="22" t="s">
        <v>1981</v>
      </c>
      <c r="B62" s="22" t="s">
        <v>1982</v>
      </c>
      <c r="C62" s="22">
        <v>2</v>
      </c>
      <c r="D62" s="22" t="s">
        <v>30</v>
      </c>
      <c r="E62" s="22">
        <v>1</v>
      </c>
      <c r="F62" s="22">
        <f t="shared" si="1"/>
        <v>2</v>
      </c>
    </row>
    <row r="63" spans="1:6" ht="30" x14ac:dyDescent="0.25">
      <c r="A63" s="22" t="s">
        <v>1526</v>
      </c>
      <c r="B63" s="22" t="s">
        <v>1527</v>
      </c>
      <c r="C63" s="22">
        <v>3</v>
      </c>
      <c r="D63" s="22" t="s">
        <v>30</v>
      </c>
      <c r="E63" s="22">
        <v>1</v>
      </c>
      <c r="F63" s="22">
        <f t="shared" si="1"/>
        <v>3</v>
      </c>
    </row>
    <row r="64" spans="1:6" x14ac:dyDescent="0.25">
      <c r="A64" s="22" t="s">
        <v>1528</v>
      </c>
      <c r="B64" s="22" t="s">
        <v>1529</v>
      </c>
      <c r="C64" s="22">
        <v>1</v>
      </c>
      <c r="D64" s="22" t="s">
        <v>30</v>
      </c>
      <c r="E64" s="22">
        <v>8746.6556</v>
      </c>
      <c r="F64" s="22">
        <f t="shared" si="1"/>
        <v>8746.6556</v>
      </c>
    </row>
    <row r="65" spans="1:6" x14ac:dyDescent="0.25">
      <c r="A65" s="22" t="s">
        <v>1530</v>
      </c>
      <c r="B65" s="22" t="s">
        <v>1531</v>
      </c>
      <c r="C65" s="22">
        <v>1</v>
      </c>
      <c r="D65" s="22" t="s">
        <v>30</v>
      </c>
      <c r="E65" s="22">
        <v>2231.5569999999998</v>
      </c>
      <c r="F65" s="22">
        <f t="shared" si="1"/>
        <v>2231.5569999999998</v>
      </c>
    </row>
    <row r="66" spans="1:6" x14ac:dyDescent="0.25">
      <c r="A66" s="22" t="s">
        <v>1983</v>
      </c>
      <c r="B66" s="22" t="s">
        <v>1984</v>
      </c>
      <c r="C66" s="22">
        <v>44</v>
      </c>
      <c r="D66" s="22" t="s">
        <v>30</v>
      </c>
      <c r="E66" s="22">
        <v>1</v>
      </c>
      <c r="F66" s="22">
        <f t="shared" si="1"/>
        <v>44</v>
      </c>
    </row>
    <row r="67" spans="1:6" ht="30" x14ac:dyDescent="0.25">
      <c r="A67" s="22" t="s">
        <v>1536</v>
      </c>
      <c r="B67" s="22" t="s">
        <v>1537</v>
      </c>
      <c r="C67" s="22">
        <v>2</v>
      </c>
      <c r="D67" s="22" t="s">
        <v>30</v>
      </c>
      <c r="E67" s="22">
        <v>1</v>
      </c>
      <c r="F67" s="22">
        <f t="shared" si="1"/>
        <v>2</v>
      </c>
    </row>
    <row r="68" spans="1:6" ht="30" x14ac:dyDescent="0.25">
      <c r="A68" s="22" t="s">
        <v>1538</v>
      </c>
      <c r="B68" s="22" t="s">
        <v>1539</v>
      </c>
      <c r="C68" s="22">
        <v>3</v>
      </c>
      <c r="D68" s="22" t="s">
        <v>30</v>
      </c>
      <c r="E68" s="22">
        <v>1</v>
      </c>
      <c r="F68" s="22">
        <f t="shared" si="1"/>
        <v>3</v>
      </c>
    </row>
    <row r="69" spans="1:6" x14ac:dyDescent="0.25">
      <c r="A69" s="22" t="s">
        <v>1540</v>
      </c>
      <c r="B69" s="22" t="s">
        <v>1541</v>
      </c>
      <c r="C69" s="22">
        <v>9</v>
      </c>
      <c r="D69" s="22" t="s">
        <v>30</v>
      </c>
      <c r="E69" s="22">
        <v>1</v>
      </c>
      <c r="F69" s="22">
        <f t="shared" si="1"/>
        <v>9</v>
      </c>
    </row>
    <row r="70" spans="1:6" x14ac:dyDescent="0.25">
      <c r="A70" s="22" t="s">
        <v>1985</v>
      </c>
      <c r="B70" s="22" t="s">
        <v>1986</v>
      </c>
      <c r="C70" s="22">
        <v>2</v>
      </c>
      <c r="D70" s="22" t="s">
        <v>30</v>
      </c>
      <c r="E70" s="22">
        <v>56640</v>
      </c>
      <c r="F70" s="22">
        <f t="shared" si="1"/>
        <v>113280</v>
      </c>
    </row>
    <row r="71" spans="1:6" x14ac:dyDescent="0.25">
      <c r="F71" s="33">
        <f>SUM(F39:F70)</f>
        <v>5510848.9866000004</v>
      </c>
    </row>
    <row r="75" spans="1:6" ht="15.75" x14ac:dyDescent="0.25">
      <c r="A75" s="17" t="s">
        <v>20</v>
      </c>
      <c r="B75" s="17"/>
      <c r="C75" s="17"/>
      <c r="D75" s="17"/>
      <c r="E75" s="17"/>
      <c r="F75" s="17"/>
    </row>
    <row r="76" spans="1:6" ht="15.75" x14ac:dyDescent="0.25">
      <c r="A76" s="17" t="s">
        <v>1</v>
      </c>
      <c r="B76" s="17"/>
      <c r="C76" s="17"/>
      <c r="D76" s="17"/>
      <c r="E76" s="17"/>
      <c r="F76" s="17"/>
    </row>
    <row r="77" spans="1:6" ht="15.75" x14ac:dyDescent="0.25">
      <c r="A77" s="17" t="s">
        <v>21</v>
      </c>
      <c r="B77" s="17"/>
      <c r="C77" s="17"/>
      <c r="D77" s="17"/>
      <c r="E77" s="17"/>
      <c r="F77" s="17"/>
    </row>
    <row r="78" spans="1:6" ht="18.75" x14ac:dyDescent="0.3">
      <c r="A78" s="34" t="s">
        <v>1987</v>
      </c>
      <c r="B78" s="34"/>
      <c r="C78" s="34"/>
      <c r="D78" s="34"/>
      <c r="E78" s="34"/>
      <c r="F78" s="34"/>
    </row>
    <row r="79" spans="1:6" ht="18.75" x14ac:dyDescent="0.3">
      <c r="A79" s="35" t="s">
        <v>2312</v>
      </c>
      <c r="B79" s="35"/>
      <c r="C79" s="35"/>
      <c r="D79" s="35"/>
      <c r="E79" s="35"/>
      <c r="F79" s="35"/>
    </row>
    <row r="80" spans="1:6" ht="30" x14ac:dyDescent="0.25">
      <c r="A80" s="36" t="s">
        <v>23</v>
      </c>
      <c r="B80" s="36" t="s">
        <v>24</v>
      </c>
      <c r="C80" s="37" t="s">
        <v>1989</v>
      </c>
      <c r="D80" s="36" t="s">
        <v>26</v>
      </c>
      <c r="E80" s="36" t="s">
        <v>27</v>
      </c>
      <c r="F80" s="36" t="s">
        <v>8</v>
      </c>
    </row>
    <row r="81" spans="1:6" ht="30" x14ac:dyDescent="0.25">
      <c r="A81" s="22" t="s">
        <v>1503</v>
      </c>
      <c r="B81" s="22" t="s">
        <v>1504</v>
      </c>
      <c r="C81" s="22">
        <v>2</v>
      </c>
      <c r="D81" s="22" t="s">
        <v>30</v>
      </c>
      <c r="E81" s="22">
        <v>1</v>
      </c>
      <c r="F81" s="22">
        <f>C81*E81</f>
        <v>2</v>
      </c>
    </row>
    <row r="82" spans="1:6" x14ac:dyDescent="0.25">
      <c r="A82" s="22" t="s">
        <v>1505</v>
      </c>
      <c r="B82" s="22" t="s">
        <v>1506</v>
      </c>
      <c r="C82" s="22">
        <v>1</v>
      </c>
      <c r="D82" s="22" t="s">
        <v>30</v>
      </c>
      <c r="E82" s="22">
        <v>3965.0005999999998</v>
      </c>
      <c r="F82" s="22">
        <f t="shared" ref="F82:F110" si="2">C82*E82</f>
        <v>3965.0005999999998</v>
      </c>
    </row>
    <row r="83" spans="1:6" ht="30" x14ac:dyDescent="0.25">
      <c r="A83" s="22" t="s">
        <v>1957</v>
      </c>
      <c r="B83" s="22" t="s">
        <v>1958</v>
      </c>
      <c r="C83" s="22">
        <v>8</v>
      </c>
      <c r="D83" s="22" t="s">
        <v>30</v>
      </c>
      <c r="E83" s="22">
        <v>1</v>
      </c>
      <c r="F83" s="22">
        <f t="shared" si="2"/>
        <v>8</v>
      </c>
    </row>
    <row r="84" spans="1:6" x14ac:dyDescent="0.25">
      <c r="A84" s="22" t="s">
        <v>1508</v>
      </c>
      <c r="B84" s="22" t="s">
        <v>1509</v>
      </c>
      <c r="C84" s="22">
        <v>1</v>
      </c>
      <c r="D84" s="22" t="s">
        <v>30</v>
      </c>
      <c r="E84" s="22">
        <v>5360.8462</v>
      </c>
      <c r="F84" s="22">
        <f t="shared" si="2"/>
        <v>5360.8462</v>
      </c>
    </row>
    <row r="85" spans="1:6" ht="30" x14ac:dyDescent="0.25">
      <c r="A85" s="22" t="s">
        <v>1512</v>
      </c>
      <c r="B85" s="22" t="s">
        <v>1513</v>
      </c>
      <c r="C85" s="22">
        <v>12</v>
      </c>
      <c r="D85" s="22" t="s">
        <v>30</v>
      </c>
      <c r="E85" s="22">
        <v>2900.0034000000001</v>
      </c>
      <c r="F85" s="22">
        <f t="shared" si="2"/>
        <v>34800.040800000002</v>
      </c>
    </row>
    <row r="86" spans="1:6" ht="30" x14ac:dyDescent="0.25">
      <c r="A86" s="22" t="s">
        <v>1514</v>
      </c>
      <c r="B86" s="22" t="s">
        <v>1515</v>
      </c>
      <c r="C86" s="22">
        <v>45</v>
      </c>
      <c r="D86" s="22" t="s">
        <v>30</v>
      </c>
      <c r="E86" s="22">
        <v>6900.0028000000002</v>
      </c>
      <c r="F86" s="22">
        <f t="shared" si="2"/>
        <v>310500.12599999999</v>
      </c>
    </row>
    <row r="87" spans="1:6" ht="30" x14ac:dyDescent="0.25">
      <c r="A87" s="22" t="s">
        <v>1516</v>
      </c>
      <c r="B87" s="22" t="s">
        <v>1517</v>
      </c>
      <c r="C87" s="22">
        <v>39</v>
      </c>
      <c r="D87" s="22" t="s">
        <v>30</v>
      </c>
      <c r="E87" s="22">
        <v>7600.0024000000003</v>
      </c>
      <c r="F87" s="22">
        <f t="shared" si="2"/>
        <v>296400.09360000002</v>
      </c>
    </row>
    <row r="88" spans="1:6" ht="30" x14ac:dyDescent="0.25">
      <c r="A88" s="22" t="s">
        <v>1518</v>
      </c>
      <c r="B88" s="22" t="s">
        <v>1519</v>
      </c>
      <c r="C88" s="22">
        <v>19</v>
      </c>
      <c r="D88" s="22" t="s">
        <v>30</v>
      </c>
      <c r="E88" s="22">
        <v>6900.0028000000002</v>
      </c>
      <c r="F88" s="22">
        <f t="shared" si="2"/>
        <v>131100.05319999999</v>
      </c>
    </row>
    <row r="89" spans="1:6" ht="30" x14ac:dyDescent="0.25">
      <c r="A89" s="22" t="s">
        <v>1520</v>
      </c>
      <c r="B89" s="22" t="s">
        <v>1521</v>
      </c>
      <c r="C89" s="22">
        <v>1</v>
      </c>
      <c r="D89" s="22" t="s">
        <v>30</v>
      </c>
      <c r="E89" s="22">
        <v>1</v>
      </c>
      <c r="F89" s="22">
        <f t="shared" si="2"/>
        <v>1</v>
      </c>
    </row>
    <row r="90" spans="1:6" ht="30" x14ac:dyDescent="0.25">
      <c r="A90" s="22" t="s">
        <v>1961</v>
      </c>
      <c r="B90" s="22" t="s">
        <v>1962</v>
      </c>
      <c r="C90" s="22">
        <v>2</v>
      </c>
      <c r="D90" s="22" t="s">
        <v>30</v>
      </c>
      <c r="E90" s="22">
        <v>1</v>
      </c>
      <c r="F90" s="22">
        <f t="shared" si="2"/>
        <v>2</v>
      </c>
    </row>
    <row r="91" spans="1:6" ht="30" x14ac:dyDescent="0.25">
      <c r="A91" s="22" t="s">
        <v>1522</v>
      </c>
      <c r="B91" s="22" t="s">
        <v>1523</v>
      </c>
      <c r="C91" s="22">
        <v>4</v>
      </c>
      <c r="D91" s="22" t="s">
        <v>30</v>
      </c>
      <c r="E91" s="22">
        <v>6737.9888000000001</v>
      </c>
      <c r="F91" s="22">
        <f t="shared" si="2"/>
        <v>26951.9552</v>
      </c>
    </row>
    <row r="92" spans="1:6" x14ac:dyDescent="0.25">
      <c r="A92" s="22" t="s">
        <v>1963</v>
      </c>
      <c r="B92" s="22" t="s">
        <v>2313</v>
      </c>
      <c r="C92" s="22">
        <v>6</v>
      </c>
      <c r="D92" s="22" t="s">
        <v>30</v>
      </c>
      <c r="E92" s="22">
        <v>12921</v>
      </c>
      <c r="F92" s="22">
        <f t="shared" si="2"/>
        <v>77526</v>
      </c>
    </row>
    <row r="93" spans="1:6" ht="30" x14ac:dyDescent="0.25">
      <c r="A93" s="22" t="s">
        <v>1965</v>
      </c>
      <c r="B93" s="22" t="s">
        <v>2314</v>
      </c>
      <c r="C93" s="22">
        <v>74</v>
      </c>
      <c r="D93" s="22" t="s">
        <v>30</v>
      </c>
      <c r="E93" s="22">
        <v>1991.1320000000001</v>
      </c>
      <c r="F93" s="22">
        <f t="shared" si="2"/>
        <v>147343.76800000001</v>
      </c>
    </row>
    <row r="94" spans="1:6" ht="30" x14ac:dyDescent="0.25">
      <c r="A94" s="22" t="s">
        <v>1967</v>
      </c>
      <c r="B94" s="22" t="s">
        <v>2315</v>
      </c>
      <c r="C94" s="22">
        <v>218</v>
      </c>
      <c r="D94" s="22" t="s">
        <v>30</v>
      </c>
      <c r="E94" s="22">
        <v>828.36</v>
      </c>
      <c r="F94" s="22">
        <f t="shared" si="2"/>
        <v>180582.48</v>
      </c>
    </row>
    <row r="95" spans="1:6" ht="30" x14ac:dyDescent="0.25">
      <c r="A95" s="22" t="s">
        <v>1524</v>
      </c>
      <c r="B95" s="22" t="s">
        <v>1525</v>
      </c>
      <c r="C95" s="22">
        <v>1</v>
      </c>
      <c r="D95" s="22" t="s">
        <v>30</v>
      </c>
      <c r="E95" s="22">
        <v>1</v>
      </c>
      <c r="F95" s="22">
        <f t="shared" si="2"/>
        <v>1</v>
      </c>
    </row>
    <row r="96" spans="1:6" ht="30" x14ac:dyDescent="0.25">
      <c r="A96" s="22" t="s">
        <v>1969</v>
      </c>
      <c r="B96" s="22" t="s">
        <v>1970</v>
      </c>
      <c r="C96" s="22">
        <v>3</v>
      </c>
      <c r="D96" s="22" t="s">
        <v>30</v>
      </c>
      <c r="E96" s="22">
        <v>1</v>
      </c>
      <c r="F96" s="22">
        <f t="shared" si="2"/>
        <v>3</v>
      </c>
    </row>
    <row r="97" spans="1:6" x14ac:dyDescent="0.25">
      <c r="A97" s="22" t="s">
        <v>1973</v>
      </c>
      <c r="B97" s="22" t="s">
        <v>1974</v>
      </c>
      <c r="C97" s="22">
        <v>15</v>
      </c>
      <c r="D97" s="22" t="s">
        <v>30</v>
      </c>
      <c r="E97" s="22">
        <v>6407.4</v>
      </c>
      <c r="F97" s="22">
        <f t="shared" si="2"/>
        <v>96111</v>
      </c>
    </row>
    <row r="98" spans="1:6" x14ac:dyDescent="0.25">
      <c r="A98" s="22" t="s">
        <v>1971</v>
      </c>
      <c r="B98" s="22" t="s">
        <v>1972</v>
      </c>
      <c r="C98" s="22">
        <v>3</v>
      </c>
      <c r="D98" s="22" t="s">
        <v>30</v>
      </c>
      <c r="E98" s="32">
        <v>47200</v>
      </c>
      <c r="F98" s="22">
        <f t="shared" si="2"/>
        <v>141600</v>
      </c>
    </row>
    <row r="99" spans="1:6" x14ac:dyDescent="0.25">
      <c r="A99" s="22" t="s">
        <v>2316</v>
      </c>
      <c r="B99" s="22" t="s">
        <v>2317</v>
      </c>
      <c r="C99" s="22">
        <v>20</v>
      </c>
      <c r="D99" s="22" t="s">
        <v>30</v>
      </c>
      <c r="E99" s="32">
        <v>5814.1</v>
      </c>
      <c r="F99" s="22">
        <f t="shared" si="2"/>
        <v>116282</v>
      </c>
    </row>
    <row r="100" spans="1:6" x14ac:dyDescent="0.25">
      <c r="A100" s="22" t="s">
        <v>1981</v>
      </c>
      <c r="B100" s="22" t="s">
        <v>1982</v>
      </c>
      <c r="C100" s="22">
        <v>2</v>
      </c>
      <c r="D100" s="22" t="s">
        <v>30</v>
      </c>
      <c r="E100" s="22">
        <v>1</v>
      </c>
      <c r="F100" s="22">
        <f t="shared" si="2"/>
        <v>2</v>
      </c>
    </row>
    <row r="101" spans="1:6" ht="30" x14ac:dyDescent="0.25">
      <c r="A101" s="22" t="s">
        <v>1526</v>
      </c>
      <c r="B101" s="22" t="s">
        <v>1527</v>
      </c>
      <c r="C101" s="22">
        <v>3</v>
      </c>
      <c r="D101" s="22" t="s">
        <v>30</v>
      </c>
      <c r="E101" s="22">
        <v>1</v>
      </c>
      <c r="F101" s="22">
        <f t="shared" si="2"/>
        <v>3</v>
      </c>
    </row>
    <row r="102" spans="1:6" x14ac:dyDescent="0.25">
      <c r="A102" s="22" t="s">
        <v>2318</v>
      </c>
      <c r="B102" s="22" t="s">
        <v>2319</v>
      </c>
      <c r="C102" s="22">
        <v>1</v>
      </c>
      <c r="D102" s="22"/>
      <c r="E102" s="22">
        <v>251.51</v>
      </c>
      <c r="F102" s="22">
        <f t="shared" si="2"/>
        <v>251.51</v>
      </c>
    </row>
    <row r="103" spans="1:6" x14ac:dyDescent="0.25">
      <c r="A103" s="22" t="s">
        <v>1528</v>
      </c>
      <c r="B103" s="22" t="s">
        <v>1529</v>
      </c>
      <c r="C103" s="22">
        <v>1</v>
      </c>
      <c r="D103" s="22" t="s">
        <v>30</v>
      </c>
      <c r="E103" s="22">
        <v>8746.6556</v>
      </c>
      <c r="F103" s="22">
        <f t="shared" si="2"/>
        <v>8746.6556</v>
      </c>
    </row>
    <row r="104" spans="1:6" x14ac:dyDescent="0.25">
      <c r="A104" s="22" t="s">
        <v>1530</v>
      </c>
      <c r="B104" s="22" t="s">
        <v>2320</v>
      </c>
      <c r="C104" s="22">
        <v>1</v>
      </c>
      <c r="D104" s="22" t="s">
        <v>30</v>
      </c>
      <c r="E104" s="32">
        <v>2231.56</v>
      </c>
      <c r="F104" s="22">
        <f t="shared" si="2"/>
        <v>2231.56</v>
      </c>
    </row>
    <row r="105" spans="1:6" x14ac:dyDescent="0.25">
      <c r="A105" s="22" t="s">
        <v>2321</v>
      </c>
      <c r="B105" s="22" t="s">
        <v>2322</v>
      </c>
      <c r="C105" s="22">
        <v>65</v>
      </c>
      <c r="D105" s="22" t="s">
        <v>30</v>
      </c>
      <c r="E105" s="22">
        <v>472</v>
      </c>
      <c r="F105" s="22">
        <f t="shared" si="2"/>
        <v>30680</v>
      </c>
    </row>
    <row r="106" spans="1:6" x14ac:dyDescent="0.25">
      <c r="A106" s="22" t="s">
        <v>1983</v>
      </c>
      <c r="B106" s="22" t="s">
        <v>1984</v>
      </c>
      <c r="C106" s="22">
        <v>42</v>
      </c>
      <c r="D106" s="22" t="s">
        <v>30</v>
      </c>
      <c r="E106" s="22">
        <v>1</v>
      </c>
      <c r="F106" s="22">
        <f t="shared" si="2"/>
        <v>42</v>
      </c>
    </row>
    <row r="107" spans="1:6" ht="30" x14ac:dyDescent="0.25">
      <c r="A107" s="22" t="s">
        <v>1536</v>
      </c>
      <c r="B107" s="22" t="s">
        <v>1537</v>
      </c>
      <c r="C107" s="22">
        <v>2</v>
      </c>
      <c r="D107" s="22" t="s">
        <v>30</v>
      </c>
      <c r="E107" s="22">
        <v>1</v>
      </c>
      <c r="F107" s="22">
        <f t="shared" si="2"/>
        <v>2</v>
      </c>
    </row>
    <row r="108" spans="1:6" ht="30" x14ac:dyDescent="0.25">
      <c r="A108" s="22" t="s">
        <v>1538</v>
      </c>
      <c r="B108" s="22" t="s">
        <v>1539</v>
      </c>
      <c r="C108" s="22">
        <v>3</v>
      </c>
      <c r="D108" s="22" t="s">
        <v>30</v>
      </c>
      <c r="E108" s="22">
        <v>1</v>
      </c>
      <c r="F108" s="22">
        <f t="shared" si="2"/>
        <v>3</v>
      </c>
    </row>
    <row r="109" spans="1:6" x14ac:dyDescent="0.25">
      <c r="A109" s="22" t="s">
        <v>1540</v>
      </c>
      <c r="B109" s="22" t="s">
        <v>1541</v>
      </c>
      <c r="C109" s="22">
        <v>9</v>
      </c>
      <c r="D109" s="22" t="s">
        <v>30</v>
      </c>
      <c r="E109" s="22">
        <v>1</v>
      </c>
      <c r="F109" s="22">
        <f t="shared" si="2"/>
        <v>9</v>
      </c>
    </row>
    <row r="110" spans="1:6" x14ac:dyDescent="0.25">
      <c r="A110" s="22" t="s">
        <v>1985</v>
      </c>
      <c r="B110" s="22" t="s">
        <v>1986</v>
      </c>
      <c r="C110" s="22">
        <v>3</v>
      </c>
      <c r="D110" s="22" t="s">
        <v>30</v>
      </c>
      <c r="E110" s="22">
        <v>56640</v>
      </c>
      <c r="F110" s="22">
        <f t="shared" si="2"/>
        <v>169920</v>
      </c>
    </row>
    <row r="111" spans="1:6" x14ac:dyDescent="0.25">
      <c r="F111" s="25">
        <f>SUM(F81:F110)</f>
        <v>1780431.0892</v>
      </c>
    </row>
    <row r="114" spans="1:2" x14ac:dyDescent="0.25">
      <c r="A114" t="s">
        <v>2323</v>
      </c>
      <c r="B114" t="s">
        <v>2324</v>
      </c>
    </row>
  </sheetData>
  <sheetProtection algorithmName="SHA-512" hashValue="6i9MXDdOeDAGmdnPVKdea/fkOJT2F0BmWcONgxUpIMAMwhm/kz7xPWUonFQgc2tQpnaXA04mdIzFyds3O2GKiA==" saltValue="87a45yFCE/TAS1ZMpQ7kTA==" spinCount="100000" sheet="1" objects="1" scenarios="1"/>
  <mergeCells count="13">
    <mergeCell ref="A79:F79"/>
    <mergeCell ref="A35:F35"/>
    <mergeCell ref="A37:F37"/>
    <mergeCell ref="A75:F75"/>
    <mergeCell ref="A76:F76"/>
    <mergeCell ref="A77:F77"/>
    <mergeCell ref="A78:F78"/>
    <mergeCell ref="A2:F2"/>
    <mergeCell ref="A3:F3"/>
    <mergeCell ref="A4:F4"/>
    <mergeCell ref="A6:F6"/>
    <mergeCell ref="A33:F33"/>
    <mergeCell ref="A34:F34"/>
  </mergeCells>
  <pageMargins left="0.7" right="0.7" top="0.75" bottom="0.75" header="0.3" footer="0.3"/>
  <pageSetup orientation="portrait" r:id="rId1"/>
  <headerFooter>
    <oddFooter>&amp;RCreado 07/07/2022 4:00PM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ALIMENTOS Y BEBIDAS</vt:lpstr>
      <vt:lpstr>LIMPIEZA</vt:lpstr>
      <vt:lpstr>MATERIAL GASTABLE DE OFICINA</vt:lpstr>
      <vt:lpstr>DESECHABLES</vt:lpstr>
      <vt:lpstr>MEDICAMENTOS</vt:lpstr>
      <vt:lpstr>ACABADOS TEXTILES</vt:lpstr>
      <vt:lpstr>UTILES VARIOS</vt:lpstr>
      <vt:lpstr>ACTIVO FIJO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Matos Suarez</dc:creator>
  <cp:lastModifiedBy>Ana Maria Matos Suarez</cp:lastModifiedBy>
  <cp:lastPrinted>2022-07-07T20:35:08Z</cp:lastPrinted>
  <dcterms:created xsi:type="dcterms:W3CDTF">2022-07-07T19:16:05Z</dcterms:created>
  <dcterms:modified xsi:type="dcterms:W3CDTF">2022-07-07T20:37:40Z</dcterms:modified>
</cp:coreProperties>
</file>