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medina.CONANI\Desktop\DATOS ABIERTOS NOV- 2021\"/>
    </mc:Choice>
  </mc:AlternateContent>
  <bookViews>
    <workbookView xWindow="0" yWindow="0" windowWidth="20490" windowHeight="7650" activeTab="1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2" l="1"/>
  <c r="O15" i="2"/>
  <c r="O16" i="2"/>
  <c r="O17" i="2"/>
  <c r="O20" i="2"/>
  <c r="O21" i="2"/>
  <c r="O22" i="2"/>
  <c r="O23" i="2"/>
  <c r="O24" i="2"/>
  <c r="O25" i="2"/>
  <c r="O26" i="2"/>
  <c r="O27" i="2"/>
  <c r="O30" i="2"/>
  <c r="O31" i="2"/>
  <c r="O32" i="2"/>
  <c r="O33" i="2"/>
  <c r="O34" i="2"/>
  <c r="O35" i="2"/>
  <c r="O36" i="2"/>
  <c r="O37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6" i="2"/>
  <c r="O57" i="2"/>
  <c r="O58" i="2"/>
  <c r="O59" i="2"/>
  <c r="O60" i="2"/>
  <c r="O61" i="2"/>
  <c r="O62" i="2"/>
  <c r="O63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N64" i="2"/>
  <c r="N85" i="2" s="1"/>
  <c r="M64" i="2"/>
  <c r="L64" i="2"/>
  <c r="N54" i="2"/>
  <c r="M54" i="2"/>
  <c r="L54" i="2"/>
  <c r="K54" i="2"/>
  <c r="N38" i="2"/>
  <c r="M38" i="2"/>
  <c r="L38" i="2"/>
  <c r="K38" i="2"/>
  <c r="N28" i="2"/>
  <c r="M28" i="2"/>
  <c r="L28" i="2"/>
  <c r="K28" i="2"/>
  <c r="N18" i="2"/>
  <c r="M18" i="2"/>
  <c r="L18" i="2"/>
  <c r="K18" i="2"/>
  <c r="N12" i="2"/>
  <c r="M12" i="2"/>
  <c r="M85" i="2" s="1"/>
  <c r="L12" i="2"/>
  <c r="K12" i="2"/>
  <c r="K85" i="2" s="1"/>
  <c r="L85" i="2" l="1"/>
  <c r="M19" i="3"/>
  <c r="M18" i="3"/>
  <c r="M16" i="3"/>
  <c r="M15" i="3"/>
  <c r="M14" i="3"/>
  <c r="M13" i="3"/>
  <c r="M12" i="3"/>
  <c r="M20" i="3" l="1"/>
  <c r="M21" i="3"/>
  <c r="M22" i="3"/>
  <c r="M23" i="3"/>
  <c r="M24" i="3"/>
  <c r="M25" i="3"/>
  <c r="M26" i="3"/>
  <c r="M28" i="3"/>
  <c r="M29" i="3"/>
  <c r="M30" i="3"/>
  <c r="M31" i="3"/>
  <c r="M32" i="3"/>
  <c r="M33" i="3"/>
  <c r="M34" i="3"/>
  <c r="M35" i="3"/>
  <c r="M36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L63" i="3"/>
  <c r="K63" i="3"/>
  <c r="J63" i="3"/>
  <c r="H63" i="3"/>
  <c r="G63" i="3"/>
  <c r="F63" i="3"/>
  <c r="L53" i="3"/>
  <c r="K53" i="3"/>
  <c r="J53" i="3"/>
  <c r="I53" i="3"/>
  <c r="H53" i="3"/>
  <c r="G53" i="3"/>
  <c r="F53" i="3"/>
  <c r="E53" i="3"/>
  <c r="D53" i="3"/>
  <c r="C53" i="3"/>
  <c r="B53" i="3"/>
  <c r="L37" i="3"/>
  <c r="K37" i="3"/>
  <c r="J37" i="3"/>
  <c r="I37" i="3"/>
  <c r="H37" i="3"/>
  <c r="G37" i="3"/>
  <c r="F37" i="3"/>
  <c r="E37" i="3"/>
  <c r="D37" i="3"/>
  <c r="M37" i="3" s="1"/>
  <c r="L27" i="3"/>
  <c r="K27" i="3"/>
  <c r="J27" i="3"/>
  <c r="I27" i="3"/>
  <c r="H27" i="3"/>
  <c r="G27" i="3"/>
  <c r="F27" i="3"/>
  <c r="E27" i="3"/>
  <c r="D27" i="3"/>
  <c r="C27" i="3"/>
  <c r="M27" i="3" s="1"/>
  <c r="L17" i="3"/>
  <c r="K17" i="3"/>
  <c r="J17" i="3"/>
  <c r="I17" i="3"/>
  <c r="H17" i="3"/>
  <c r="G17" i="3"/>
  <c r="F17" i="3"/>
  <c r="E17" i="3"/>
  <c r="D17" i="3"/>
  <c r="C17" i="3"/>
  <c r="B17" i="3"/>
  <c r="L11" i="3"/>
  <c r="L84" i="3" s="1"/>
  <c r="K11" i="3"/>
  <c r="J11" i="3"/>
  <c r="I11" i="3"/>
  <c r="H11" i="3"/>
  <c r="G11" i="3"/>
  <c r="F11" i="3"/>
  <c r="E11" i="3"/>
  <c r="D11" i="3"/>
  <c r="C11" i="3"/>
  <c r="B11" i="3"/>
  <c r="E64" i="1"/>
  <c r="E54" i="1"/>
  <c r="E47" i="1"/>
  <c r="E40" i="1"/>
  <c r="E38" i="1"/>
  <c r="E28" i="1"/>
  <c r="E18" i="1"/>
  <c r="E12" i="1"/>
  <c r="E85" i="1" s="1"/>
  <c r="C47" i="2"/>
  <c r="C12" i="2"/>
  <c r="C18" i="2"/>
  <c r="M17" i="3" l="1"/>
  <c r="M11" i="3"/>
  <c r="M63" i="3"/>
  <c r="M53" i="3"/>
  <c r="B84" i="3"/>
  <c r="C84" i="3"/>
  <c r="E84" i="3"/>
  <c r="H84" i="3"/>
  <c r="G84" i="3"/>
  <c r="F84" i="3"/>
  <c r="K84" i="3"/>
  <c r="I84" i="3"/>
  <c r="D84" i="3"/>
  <c r="J84" i="3"/>
  <c r="M84" i="3" l="1"/>
  <c r="D64" i="1" l="1"/>
  <c r="D54" i="1"/>
  <c r="D85" i="1" s="1"/>
  <c r="D38" i="1"/>
  <c r="D28" i="1"/>
  <c r="D18" i="1"/>
  <c r="D12" i="1"/>
  <c r="J64" i="2" l="1"/>
  <c r="O65" i="2" s="1"/>
  <c r="J54" i="2"/>
  <c r="O55" i="2" s="1"/>
  <c r="J38" i="2"/>
  <c r="O39" i="2" s="1"/>
  <c r="J28" i="2"/>
  <c r="O29" i="2" s="1"/>
  <c r="J18" i="2"/>
  <c r="O19" i="2" s="1"/>
  <c r="J12" i="2"/>
  <c r="O13" i="2" s="1"/>
  <c r="J85" i="2" l="1"/>
  <c r="I64" i="2"/>
  <c r="I54" i="2"/>
  <c r="I38" i="2"/>
  <c r="I28" i="2"/>
  <c r="I18" i="2"/>
  <c r="I12" i="2"/>
  <c r="H64" i="2"/>
  <c r="O64" i="2" s="1"/>
  <c r="H54" i="2"/>
  <c r="H38" i="2"/>
  <c r="H28" i="2"/>
  <c r="H18" i="2"/>
  <c r="H12" i="2"/>
  <c r="G54" i="2"/>
  <c r="G38" i="2"/>
  <c r="G28" i="2"/>
  <c r="G18" i="2"/>
  <c r="G12" i="2"/>
  <c r="F54" i="2"/>
  <c r="F38" i="2"/>
  <c r="O38" i="2" s="1"/>
  <c r="F28" i="2"/>
  <c r="F18" i="2"/>
  <c r="F12" i="2"/>
  <c r="E54" i="2"/>
  <c r="E28" i="2"/>
  <c r="E18" i="2"/>
  <c r="E12" i="2"/>
  <c r="D54" i="2"/>
  <c r="D18" i="2"/>
  <c r="D12" i="2"/>
  <c r="O54" i="2" l="1"/>
  <c r="O12" i="2"/>
  <c r="O18" i="2"/>
  <c r="O28" i="2"/>
  <c r="I85" i="2"/>
  <c r="H85" i="2"/>
  <c r="E85" i="2"/>
  <c r="F85" i="2"/>
  <c r="D85" i="2"/>
  <c r="G85" i="2"/>
  <c r="O85" i="2" l="1"/>
  <c r="C54" i="2"/>
  <c r="B54" i="2"/>
  <c r="C28" i="2"/>
  <c r="B12" i="2"/>
  <c r="C64" i="2"/>
  <c r="B64" i="2"/>
  <c r="C40" i="2"/>
  <c r="C38" i="2" s="1"/>
  <c r="B38" i="2"/>
  <c r="B28" i="2"/>
  <c r="B18" i="2"/>
  <c r="B85" i="2" l="1"/>
  <c r="C85" i="2"/>
</calcChain>
</file>

<file path=xl/sharedStrings.xml><?xml version="1.0" encoding="utf-8"?>
<sst xmlns="http://schemas.openxmlformats.org/spreadsheetml/2006/main" count="280" uniqueCount="114">
  <si>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</si>
  <si>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</si>
  <si>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</si>
  <si>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</si>
  <si>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</si>
  <si>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</si>
  <si>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</si>
  <si>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</si>
  <si>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</si>
  <si>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</si>
  <si>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</si>
  <si>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</si>
  <si>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</si>
  <si>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</si>
  <si>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</si>
  <si>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</si>
  <si>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</si>
  <si>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</si>
  <si>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</si>
  <si>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</si>
  <si>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</si>
  <si>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</si>
  <si>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</si>
  <si>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</si>
  <si>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</si>
  <si>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</si>
  <si>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</si>
  <si>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</si>
  <si>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</si>
  <si>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</si>
  <si>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</si>
  <si>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</si>
  <si>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</si>
  <si>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</si>
  <si>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</si>
  <si>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</si>
  <si>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</si>
  <si>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</si>
  <si>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</si>
  <si>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</si>
  <si>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</si>
  <si>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</si>
  <si>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</si>
  <si>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</si>
  <si>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</si>
  <si>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</si>
  <si>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</si>
  <si>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</si>
  <si>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</si>
  <si>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</si>
  <si>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</si>
  <si>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</si>
  <si>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</si>
  <si>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</si>
  <si>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</si>
  <si>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</si>
  <si>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</si>
  <si>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</si>
  <si>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</si>
  <si>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</si>
  <si>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</si>
  <si>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</si>
  <si>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</si>
  <si>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</si>
  <si>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</si>
  <si>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</si>
  <si>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</si>
  <si>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</si>
  <si>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</si>
  <si>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</si>
  <si>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</si>
  <si>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</si>
  <si>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</si>
  <si>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</si>
  <si>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</si>
  <si>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</si>
  <si>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</si>
  <si>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</si>
  <si>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</si>
  <si>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</si>
  <si>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</si>
  <si>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</si>
  <si>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</si>
  <si>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</si>
  <si>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</si>
  <si>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</si>
  <si>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</si>
  <si>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</si>
  <si>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</si>
  <si>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</si>
  <si>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</si>
  <si>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</si>
  <si>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</si>
  <si>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</si>
  <si>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</si>
  <si>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</si>
  <si>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{2021}</t>
  </si>
  <si>
    <t xml:space="preserve">En RD$ </t>
  </si>
  <si>
    <t>Consejo Nacional para la Niñez y la Adolescencia</t>
  </si>
  <si>
    <t>julio</t>
  </si>
  <si>
    <t>agosto</t>
  </si>
  <si>
    <t>septiembre</t>
  </si>
  <si>
    <t xml:space="preserve">octubre </t>
  </si>
  <si>
    <t>noviembre</t>
  </si>
  <si>
    <t>fecha: 13/12/2021</t>
  </si>
  <si>
    <t>Hora:      9:30 a.m.</t>
  </si>
  <si>
    <t>Formato:  Excel</t>
  </si>
  <si>
    <t>En RD$ 949,378,254.93</t>
  </si>
  <si>
    <t>Año 2021</t>
  </si>
  <si>
    <t xml:space="preserve">En RD$  </t>
  </si>
  <si>
    <t>Ejecucion  de Gastos y Aplicaiones Financieras</t>
  </si>
  <si>
    <t xml:space="preserve">                                fecha: 13/12/2021</t>
  </si>
  <si>
    <t xml:space="preserve">                                Hora:      9:30 a.m.</t>
  </si>
  <si>
    <t xml:space="preserve">                                Formato: 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</si>
</sst>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.0_);_(* \(#,##0.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39" fontId="0" fillId="0" borderId="0" xfId="0" applyNumberFormat="1"/>
    <xf numFmtId="39" fontId="3" fillId="0" borderId="0" xfId="0" applyNumberFormat="1" applyFont="1"/>
    <xf numFmtId="0" fontId="3" fillId="0" borderId="0" xfId="0" applyFont="1" applyBorder="1" applyAlignment="1">
      <alignment horizontal="left"/>
    </xf>
    <xf numFmtId="39" fontId="3" fillId="0" borderId="0" xfId="0" applyNumberFormat="1" applyFont="1" applyBorder="1"/>
    <xf numFmtId="39" fontId="3" fillId="5" borderId="2" xfId="0" applyNumberFormat="1" applyFont="1" applyFill="1" applyBorder="1"/>
    <xf numFmtId="0" fontId="8" fillId="5" borderId="2" xfId="0" applyFont="1" applyFill="1" applyBorder="1" applyAlignment="1">
      <alignment vertical="center"/>
    </xf>
    <xf numFmtId="0" fontId="6" fillId="0" borderId="0" xfId="0" applyFont="1"/>
    <xf numFmtId="0" fontId="10" fillId="2" borderId="3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165" fontId="11" fillId="0" borderId="1" xfId="0" applyNumberFormat="1" applyFont="1" applyBorder="1"/>
    <xf numFmtId="0" fontId="11" fillId="0" borderId="0" xfId="0" applyFont="1" applyAlignment="1">
      <alignment horizontal="left" indent="1"/>
    </xf>
    <xf numFmtId="39" fontId="11" fillId="0" borderId="0" xfId="0" applyNumberFormat="1" applyFont="1"/>
    <xf numFmtId="39" fontId="11" fillId="3" borderId="0" xfId="0" applyNumberFormat="1" applyFont="1" applyFill="1"/>
    <xf numFmtId="0" fontId="6" fillId="0" borderId="0" xfId="0" applyFont="1" applyAlignment="1">
      <alignment horizontal="left" indent="2"/>
    </xf>
    <xf numFmtId="39" fontId="6" fillId="0" borderId="0" xfId="0" applyNumberFormat="1" applyFont="1"/>
    <xf numFmtId="0" fontId="12" fillId="5" borderId="2" xfId="0" applyFont="1" applyFill="1" applyBorder="1" applyAlignment="1">
      <alignment vertical="center"/>
    </xf>
    <xf numFmtId="39" fontId="11" fillId="5" borderId="2" xfId="0" applyNumberFormat="1" applyFont="1" applyFill="1" applyBorder="1"/>
    <xf numFmtId="4" fontId="6" fillId="0" borderId="0" xfId="0" applyNumberFormat="1" applyFont="1"/>
    <xf numFmtId="0" fontId="11" fillId="0" borderId="0" xfId="0" applyFont="1"/>
    <xf numFmtId="0" fontId="14" fillId="0" borderId="0" xfId="0" applyFont="1"/>
    <xf numFmtId="0" fontId="16" fillId="4" borderId="3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0" fontId="15" fillId="0" borderId="1" xfId="0" applyFont="1" applyBorder="1" applyAlignment="1">
      <alignment horizontal="left"/>
    </xf>
    <xf numFmtId="165" fontId="15" fillId="0" borderId="1" xfId="0" applyNumberFormat="1" applyFont="1" applyBorder="1"/>
    <xf numFmtId="0" fontId="15" fillId="0" borderId="0" xfId="0" applyFont="1" applyAlignment="1">
      <alignment horizontal="left" indent="1"/>
    </xf>
    <xf numFmtId="39" fontId="15" fillId="0" borderId="0" xfId="0" applyNumberFormat="1" applyFont="1"/>
    <xf numFmtId="39" fontId="15" fillId="3" borderId="0" xfId="0" applyNumberFormat="1" applyFont="1" applyFill="1"/>
    <xf numFmtId="0" fontId="14" fillId="0" borderId="0" xfId="0" applyFont="1" applyAlignment="1">
      <alignment horizontal="left" indent="2"/>
    </xf>
    <xf numFmtId="39" fontId="14" fillId="0" borderId="0" xfId="0" applyNumberFormat="1" applyFont="1"/>
    <xf numFmtId="0" fontId="14" fillId="0" borderId="9" xfId="0" applyFont="1" applyBorder="1"/>
    <xf numFmtId="0" fontId="15" fillId="0" borderId="0" xfId="0" applyFont="1" applyBorder="1" applyAlignment="1">
      <alignment horizontal="left"/>
    </xf>
    <xf numFmtId="39" fontId="15" fillId="0" borderId="0" xfId="0" applyNumberFormat="1" applyFont="1" applyBorder="1"/>
    <xf numFmtId="0" fontId="17" fillId="5" borderId="2" xfId="0" applyFont="1" applyFill="1" applyBorder="1" applyAlignment="1">
      <alignment vertical="center"/>
    </xf>
    <xf numFmtId="39" fontId="15" fillId="5" borderId="2" xfId="0" applyNumberFormat="1" applyFont="1" applyFill="1" applyBorder="1"/>
    <xf numFmtId="0" fontId="15" fillId="0" borderId="0" xfId="0" applyFont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 readingOrder="1"/>
    </xf>
    <xf numFmtId="0" fontId="13" fillId="0" borderId="0" xfId="0" applyFont="1" applyBorder="1" applyAlignment="1">
      <alignment horizontal="center" vertical="center" wrapText="1" readingOrder="1"/>
    </xf>
    <xf numFmtId="0" fontId="16" fillId="2" borderId="3" xfId="0" applyFont="1" applyFill="1" applyBorder="1" applyAlignment="1">
      <alignment horizontal="left" vertical="center"/>
    </xf>
    <xf numFmtId="164" fontId="16" fillId="2" borderId="3" xfId="1" applyFont="1" applyFill="1" applyBorder="1" applyAlignment="1">
      <alignment horizontal="center" vertical="center" wrapText="1"/>
    </xf>
    <xf numFmtId="164" fontId="16" fillId="2" borderId="4" xfId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top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7" fillId="0" borderId="0" xfId="0" applyFont="1" applyBorder="1" applyAlignment="1">
      <alignment horizontal="center" vertical="center" wrapText="1" readingOrder="1"/>
    </xf>
    <xf numFmtId="0" fontId="18" fillId="0" borderId="5" xfId="0" applyFont="1" applyBorder="1" applyAlignment="1">
      <alignment horizontal="center" vertical="top" wrapText="1" readingOrder="1"/>
    </xf>
    <xf numFmtId="0" fontId="18" fillId="0" borderId="0" xfId="0" applyFont="1" applyBorder="1" applyAlignment="1">
      <alignment horizontal="center" vertical="top" wrapText="1" readingOrder="1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2</xdr:row>
      <xdr:rowOff>123825</xdr:rowOff>
    </xdr:from>
    <xdr:to>
      <xdr:col>2</xdr:col>
      <xdr:colOff>1876425</xdr:colOff>
      <xdr:row>5</xdr:row>
      <xdr:rowOff>9525</xdr:rowOff>
    </xdr:to>
    <xdr:pic>
      <xdr:nvPicPr>
        <xdr:cNvPr id="3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2266950" y="504825"/>
          <a:ext cx="1133475" cy="714375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2035527</xdr:colOff>
      <xdr:row>1</xdr:row>
      <xdr:rowOff>148166</xdr:rowOff>
    </xdr:from>
    <xdr:to>
      <xdr:col>1</xdr:col>
      <xdr:colOff>772583</xdr:colOff>
      <xdr:row>5</xdr:row>
      <xdr:rowOff>148166</xdr:rowOff>
    </xdr:to>
    <xdr:pic>
      <xdr:nvPicPr>
        <xdr:cNvPr id="4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2035527" y="306916"/>
          <a:ext cx="1647473" cy="994833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1</xdr:col>
      <xdr:colOff>571500</xdr:colOff>
      <xdr:row>98</xdr:row>
      <xdr:rowOff>74083</xdr:rowOff>
    </xdr:from>
    <xdr:to>
      <xdr:col>10</xdr:col>
      <xdr:colOff>219760</xdr:colOff>
      <xdr:row>105</xdr:row>
      <xdr:rowOff>1058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61" t="53127" r="46593" b="33344"/>
        <a:stretch>
          <a:fillRect/>
        </a:stretch>
      </xdr:blipFill>
      <xdr:spPr bwMode="auto">
        <a:xfrm>
          <a:off x="3481917" y="15472833"/>
          <a:ext cx="7384676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2794907</xdr:colOff>
      <xdr:row>1</xdr:row>
      <xdr:rowOff>123825</xdr:rowOff>
    </xdr:from>
    <xdr:to>
      <xdr:col>2</xdr:col>
      <xdr:colOff>540535</xdr:colOff>
      <xdr:row>5</xdr:row>
      <xdr:rowOff>15598</xdr:rowOff>
    </xdr:to>
    <xdr:pic>
      <xdr:nvPicPr>
        <xdr:cNvPr id="4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4318907" y="314325"/>
          <a:ext cx="1532164" cy="937532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100"/>
  <sheetViews>
    <sheetView showGridLines="0" topLeftCell="A64" zoomScale="92" zoomScaleNormal="92" workbookViewId="0">
      <selection activeCell="C83" sqref="C83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57"/>
      <c r="D3" s="58"/>
      <c r="E3" s="58"/>
      <c r="F3" s="14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21" customHeight="1" x14ac:dyDescent="0.25">
      <c r="C4" s="55" t="s">
        <v>98</v>
      </c>
      <c r="D4" s="56"/>
      <c r="E4" s="56"/>
      <c r="F4" s="13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ht="15.75" x14ac:dyDescent="0.25">
      <c r="C5" s="64" t="s">
        <v>96</v>
      </c>
      <c r="D5" s="65"/>
      <c r="E5" s="65"/>
      <c r="F5" s="12"/>
      <c r="G5" s="8"/>
      <c r="H5" s="8"/>
      <c r="I5" s="8"/>
      <c r="J5" s="8"/>
      <c r="K5" s="8"/>
      <c r="L5" s="8"/>
      <c r="M5" s="8"/>
      <c r="N5" s="8"/>
      <c r="O5" s="8"/>
      <c r="P5" s="8"/>
    </row>
    <row r="6" spans="2:16" ht="15.75" customHeight="1" x14ac:dyDescent="0.25">
      <c r="C6" s="59" t="s">
        <v>76</v>
      </c>
      <c r="D6" s="60"/>
      <c r="E6" s="60"/>
      <c r="F6" s="11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25">
      <c r="B7" s="10"/>
      <c r="C7" s="59" t="s">
        <v>97</v>
      </c>
      <c r="D7" s="60"/>
      <c r="E7" s="60"/>
      <c r="F7" s="10"/>
      <c r="G7" s="9"/>
      <c r="H7" s="9"/>
      <c r="I7" s="9"/>
      <c r="J7" s="9"/>
      <c r="K7" s="9"/>
      <c r="L7" s="9"/>
      <c r="M7" s="9"/>
      <c r="N7" s="9"/>
      <c r="O7" s="9"/>
      <c r="P7" s="9"/>
    </row>
    <row r="9" spans="2:16" ht="15" customHeight="1" x14ac:dyDescent="0.25">
      <c r="C9" s="61" t="s">
        <v>66</v>
      </c>
      <c r="D9" s="62" t="s">
        <v>92</v>
      </c>
      <c r="E9" s="62" t="s">
        <v>91</v>
      </c>
      <c r="F9" s="5"/>
    </row>
    <row r="10" spans="2:16" ht="23.25" customHeight="1" x14ac:dyDescent="0.25">
      <c r="C10" s="61"/>
      <c r="D10" s="63"/>
      <c r="E10" s="63"/>
      <c r="F10" s="5"/>
    </row>
    <row r="11" spans="2:16" x14ac:dyDescent="0.25">
      <c r="C11" s="1" t="s">
        <v>0</v>
      </c>
      <c r="D11" s="2"/>
      <c r="E11" s="2"/>
      <c r="F11" s="5"/>
    </row>
    <row r="12" spans="2:16" x14ac:dyDescent="0.25">
      <c r="C12" s="3" t="s">
        <v>1</v>
      </c>
      <c r="D12" s="19">
        <f t="shared" ref="D12" si="0">+D13+D14+D15+D16+D17</f>
        <v>608400624</v>
      </c>
      <c r="E12" s="19">
        <f>+E13+E14+E15+E16+E17</f>
        <v>726185838</v>
      </c>
      <c r="F12" s="5"/>
    </row>
    <row r="13" spans="2:16" x14ac:dyDescent="0.25">
      <c r="C13" s="4" t="s">
        <v>2</v>
      </c>
      <c r="D13" s="18">
        <v>449571225</v>
      </c>
      <c r="E13" s="18">
        <v>557959155</v>
      </c>
      <c r="F13" s="5"/>
    </row>
    <row r="14" spans="2:16" x14ac:dyDescent="0.25">
      <c r="C14" s="4" t="s">
        <v>3</v>
      </c>
      <c r="D14" s="18">
        <v>96177699</v>
      </c>
      <c r="E14" s="18">
        <v>90312699</v>
      </c>
      <c r="F14" s="5"/>
    </row>
    <row r="15" spans="2:16" x14ac:dyDescent="0.25">
      <c r="C15" s="4" t="s">
        <v>4</v>
      </c>
      <c r="D15" s="18">
        <v>486000</v>
      </c>
      <c r="E15" s="18">
        <v>486000</v>
      </c>
      <c r="F15" s="5"/>
    </row>
    <row r="16" spans="2:16" x14ac:dyDescent="0.25">
      <c r="C16" s="4" t="s">
        <v>5</v>
      </c>
      <c r="D16" s="18">
        <v>0</v>
      </c>
      <c r="E16" s="18">
        <v>0</v>
      </c>
      <c r="F16" s="5"/>
    </row>
    <row r="17" spans="3:6" x14ac:dyDescent="0.25">
      <c r="C17" s="4" t="s">
        <v>6</v>
      </c>
      <c r="D17" s="18">
        <v>62165700</v>
      </c>
      <c r="E17" s="18">
        <v>77427984</v>
      </c>
      <c r="F17" s="5"/>
    </row>
    <row r="18" spans="3:6" x14ac:dyDescent="0.25">
      <c r="C18" s="3" t="s">
        <v>7</v>
      </c>
      <c r="D18" s="19">
        <f t="shared" ref="D18" si="1">+D19+D20+D21+D22+D23+D24+D25+D26+D27</f>
        <v>301191569</v>
      </c>
      <c r="E18" s="19">
        <f>+E19+E20+E21+E22+E23+E24+E25+E26+E27</f>
        <v>283837495</v>
      </c>
      <c r="F18" s="5"/>
    </row>
    <row r="19" spans="3:6" x14ac:dyDescent="0.25">
      <c r="C19" s="4" t="s">
        <v>8</v>
      </c>
      <c r="D19" s="18">
        <v>35660000</v>
      </c>
      <c r="E19" s="18">
        <v>39487000</v>
      </c>
      <c r="F19" s="5"/>
    </row>
    <row r="20" spans="3:6" x14ac:dyDescent="0.25">
      <c r="C20" s="4" t="s">
        <v>9</v>
      </c>
      <c r="D20" s="18">
        <v>3840000</v>
      </c>
      <c r="E20" s="18">
        <v>5840000</v>
      </c>
      <c r="F20" s="5"/>
    </row>
    <row r="21" spans="3:6" x14ac:dyDescent="0.25">
      <c r="C21" s="4" t="s">
        <v>10</v>
      </c>
      <c r="D21" s="18">
        <v>13725000</v>
      </c>
      <c r="E21" s="18">
        <v>14225000</v>
      </c>
      <c r="F21" s="5"/>
    </row>
    <row r="22" spans="3:6" x14ac:dyDescent="0.25">
      <c r="C22" s="4" t="s">
        <v>11</v>
      </c>
      <c r="D22" s="18">
        <v>4445048</v>
      </c>
      <c r="E22" s="18">
        <v>3132048</v>
      </c>
      <c r="F22" s="5"/>
    </row>
    <row r="23" spans="3:6" x14ac:dyDescent="0.25">
      <c r="C23" s="4" t="s">
        <v>12</v>
      </c>
      <c r="D23" s="18">
        <v>38090000</v>
      </c>
      <c r="E23" s="18">
        <v>39377926</v>
      </c>
    </row>
    <row r="24" spans="3:6" x14ac:dyDescent="0.25">
      <c r="C24" s="4" t="s">
        <v>13</v>
      </c>
      <c r="D24" s="18">
        <v>5100000</v>
      </c>
      <c r="E24" s="18">
        <v>6898000</v>
      </c>
    </row>
    <row r="25" spans="3:6" x14ac:dyDescent="0.25">
      <c r="C25" s="4" t="s">
        <v>14</v>
      </c>
      <c r="D25" s="18">
        <v>36560000</v>
      </c>
      <c r="E25" s="18">
        <v>41365000</v>
      </c>
    </row>
    <row r="26" spans="3:6" x14ac:dyDescent="0.25">
      <c r="C26" s="4" t="s">
        <v>15</v>
      </c>
      <c r="D26" s="18">
        <v>156871521</v>
      </c>
      <c r="E26" s="18">
        <v>111696530</v>
      </c>
    </row>
    <row r="27" spans="3:6" x14ac:dyDescent="0.25">
      <c r="C27" s="4" t="s">
        <v>16</v>
      </c>
      <c r="D27" s="18">
        <v>6900000</v>
      </c>
      <c r="E27" s="18">
        <v>21815991</v>
      </c>
    </row>
    <row r="28" spans="3:6" x14ac:dyDescent="0.25">
      <c r="C28" s="3" t="s">
        <v>17</v>
      </c>
      <c r="D28" s="19">
        <f>+D29+D30+D31+D32+D33+D34+D35+D36+D37</f>
        <v>255415500</v>
      </c>
      <c r="E28" s="19">
        <f>+E29+E30+E31+E32+E33+E34+E35+E36+E37</f>
        <v>477408351</v>
      </c>
    </row>
    <row r="29" spans="3:6" x14ac:dyDescent="0.25">
      <c r="C29" s="4" t="s">
        <v>18</v>
      </c>
      <c r="D29" s="18">
        <v>115640500</v>
      </c>
      <c r="E29" s="18">
        <v>177224351</v>
      </c>
    </row>
    <row r="30" spans="3:6" x14ac:dyDescent="0.25">
      <c r="C30" s="4" t="s">
        <v>19</v>
      </c>
      <c r="D30" s="18">
        <v>9510000</v>
      </c>
      <c r="E30" s="18">
        <v>44090000</v>
      </c>
    </row>
    <row r="31" spans="3:6" x14ac:dyDescent="0.25">
      <c r="C31" s="4" t="s">
        <v>20</v>
      </c>
      <c r="D31" s="18">
        <v>9137500</v>
      </c>
      <c r="E31" s="18">
        <v>15887500</v>
      </c>
    </row>
    <row r="32" spans="3:6" x14ac:dyDescent="0.25">
      <c r="C32" s="4" t="s">
        <v>21</v>
      </c>
      <c r="D32" s="18">
        <v>14000000</v>
      </c>
      <c r="E32" s="18">
        <v>46000000</v>
      </c>
    </row>
    <row r="33" spans="3:5" x14ac:dyDescent="0.25">
      <c r="C33" s="4" t="s">
        <v>22</v>
      </c>
      <c r="D33" s="18">
        <v>4395000</v>
      </c>
      <c r="E33" s="18">
        <v>6295000</v>
      </c>
    </row>
    <row r="34" spans="3:5" x14ac:dyDescent="0.25">
      <c r="C34" s="4" t="s">
        <v>23</v>
      </c>
      <c r="D34" s="18">
        <v>2880000</v>
      </c>
      <c r="E34" s="18">
        <v>3490000</v>
      </c>
    </row>
    <row r="35" spans="3:5" x14ac:dyDescent="0.25">
      <c r="C35" s="4" t="s">
        <v>24</v>
      </c>
      <c r="D35" s="18">
        <v>20500000</v>
      </c>
      <c r="E35" s="18">
        <v>43800000</v>
      </c>
    </row>
    <row r="36" spans="3:5" x14ac:dyDescent="0.25">
      <c r="C36" s="4" t="s">
        <v>25</v>
      </c>
      <c r="D36" s="18">
        <v>0</v>
      </c>
      <c r="E36" s="18">
        <v>0</v>
      </c>
    </row>
    <row r="37" spans="3:5" x14ac:dyDescent="0.25">
      <c r="C37" s="4" t="s">
        <v>26</v>
      </c>
      <c r="D37" s="18">
        <v>79352500</v>
      </c>
      <c r="E37" s="18">
        <v>140621500</v>
      </c>
    </row>
    <row r="38" spans="3:5" x14ac:dyDescent="0.25">
      <c r="C38" s="3" t="s">
        <v>27</v>
      </c>
      <c r="D38" s="19">
        <f>+D39+D40+D41+D42+D43+D44+D45+D46</f>
        <v>100610748</v>
      </c>
      <c r="E38" s="19">
        <f>+E39+E40+E41+E42+E43+E44+E45+E46</f>
        <v>100610748</v>
      </c>
    </row>
    <row r="39" spans="3:5" x14ac:dyDescent="0.25">
      <c r="C39" s="4" t="s">
        <v>28</v>
      </c>
      <c r="D39" s="18">
        <v>100610748</v>
      </c>
      <c r="E39" s="18">
        <v>100610748</v>
      </c>
    </row>
    <row r="40" spans="3:5" x14ac:dyDescent="0.25">
      <c r="C40" s="4" t="s">
        <v>29</v>
      </c>
      <c r="D40" s="18">
        <v>0</v>
      </c>
      <c r="E40" s="18">
        <f>+E41+E42+E43+E44+E45+E46</f>
        <v>0</v>
      </c>
    </row>
    <row r="41" spans="3:5" x14ac:dyDescent="0.25">
      <c r="C41" s="4" t="s">
        <v>30</v>
      </c>
      <c r="D41" s="18">
        <v>0</v>
      </c>
      <c r="E41" s="18">
        <v>0</v>
      </c>
    </row>
    <row r="42" spans="3:5" x14ac:dyDescent="0.25">
      <c r="C42" s="4" t="s">
        <v>31</v>
      </c>
      <c r="D42" s="18">
        <v>0</v>
      </c>
      <c r="E42" s="18">
        <v>0</v>
      </c>
    </row>
    <row r="43" spans="3:5" x14ac:dyDescent="0.25">
      <c r="C43" s="4" t="s">
        <v>32</v>
      </c>
      <c r="D43" s="18">
        <v>0</v>
      </c>
      <c r="E43" s="18">
        <v>0</v>
      </c>
    </row>
    <row r="44" spans="3:5" x14ac:dyDescent="0.25">
      <c r="C44" s="4" t="s">
        <v>33</v>
      </c>
      <c r="D44" s="18">
        <v>0</v>
      </c>
      <c r="E44" s="18">
        <v>0</v>
      </c>
    </row>
    <row r="45" spans="3:5" x14ac:dyDescent="0.25">
      <c r="C45" s="4" t="s">
        <v>34</v>
      </c>
      <c r="D45" s="18">
        <v>0</v>
      </c>
      <c r="E45" s="18">
        <v>0</v>
      </c>
    </row>
    <row r="46" spans="3:5" x14ac:dyDescent="0.25">
      <c r="C46" s="4" t="s">
        <v>35</v>
      </c>
      <c r="D46" s="18">
        <v>0</v>
      </c>
      <c r="E46" s="18">
        <v>0</v>
      </c>
    </row>
    <row r="47" spans="3:5" x14ac:dyDescent="0.25">
      <c r="C47" s="3" t="s">
        <v>36</v>
      </c>
      <c r="D47" s="19">
        <v>0</v>
      </c>
      <c r="E47" s="19">
        <f>+E48</f>
        <v>35564000</v>
      </c>
    </row>
    <row r="48" spans="3:5" x14ac:dyDescent="0.25">
      <c r="C48" s="4" t="s">
        <v>37</v>
      </c>
      <c r="D48" s="18">
        <v>0</v>
      </c>
      <c r="E48" s="18">
        <v>35564000</v>
      </c>
    </row>
    <row r="49" spans="3:5" x14ac:dyDescent="0.25">
      <c r="C49" s="4" t="s">
        <v>38</v>
      </c>
      <c r="D49" s="18">
        <v>0</v>
      </c>
      <c r="E49" s="18">
        <v>0</v>
      </c>
    </row>
    <row r="50" spans="3:5" x14ac:dyDescent="0.25">
      <c r="C50" s="4" t="s">
        <v>39</v>
      </c>
      <c r="D50" s="18">
        <v>0</v>
      </c>
      <c r="E50" s="18">
        <v>0</v>
      </c>
    </row>
    <row r="51" spans="3:5" x14ac:dyDescent="0.25">
      <c r="C51" s="4" t="s">
        <v>40</v>
      </c>
      <c r="D51" s="18">
        <v>0</v>
      </c>
      <c r="E51" s="18">
        <v>0</v>
      </c>
    </row>
    <row r="52" spans="3:5" x14ac:dyDescent="0.25">
      <c r="C52" s="4" t="s">
        <v>41</v>
      </c>
      <c r="D52" s="18">
        <v>0</v>
      </c>
      <c r="E52" s="18">
        <v>0</v>
      </c>
    </row>
    <row r="53" spans="3:5" x14ac:dyDescent="0.25">
      <c r="C53" s="4" t="s">
        <v>42</v>
      </c>
      <c r="D53" s="18">
        <v>0</v>
      </c>
      <c r="E53" s="18">
        <v>0</v>
      </c>
    </row>
    <row r="54" spans="3:5" x14ac:dyDescent="0.25">
      <c r="C54" s="3" t="s">
        <v>43</v>
      </c>
      <c r="D54" s="19">
        <f>+D55+D56+D57+D58+D59+D60+D61+D62</f>
        <v>74735000</v>
      </c>
      <c r="E54" s="19">
        <f>+E55+E56+E57+E58+E59+E60+E61+E62+E63</f>
        <v>201200082</v>
      </c>
    </row>
    <row r="55" spans="3:5" x14ac:dyDescent="0.25">
      <c r="C55" s="4" t="s">
        <v>44</v>
      </c>
      <c r="D55" s="18">
        <v>18350000</v>
      </c>
      <c r="E55" s="18">
        <v>96344000</v>
      </c>
    </row>
    <row r="56" spans="3:5" x14ac:dyDescent="0.25">
      <c r="C56" s="4" t="s">
        <v>45</v>
      </c>
      <c r="D56" s="18">
        <v>2735000</v>
      </c>
      <c r="E56" s="18">
        <v>25955000</v>
      </c>
    </row>
    <row r="57" spans="3:5" x14ac:dyDescent="0.25">
      <c r="C57" s="4" t="s">
        <v>46</v>
      </c>
      <c r="D57" s="18">
        <v>145000</v>
      </c>
      <c r="E57" s="18">
        <v>3171000</v>
      </c>
    </row>
    <row r="58" spans="3:5" x14ac:dyDescent="0.25">
      <c r="C58" s="4" t="s">
        <v>47</v>
      </c>
      <c r="D58" s="18">
        <v>15100000</v>
      </c>
      <c r="E58" s="18">
        <v>31750000</v>
      </c>
    </row>
    <row r="59" spans="3:5" x14ac:dyDescent="0.25">
      <c r="C59" s="4" t="s">
        <v>48</v>
      </c>
      <c r="D59" s="18">
        <v>25805000</v>
      </c>
      <c r="E59" s="18">
        <v>21438082</v>
      </c>
    </row>
    <row r="60" spans="3:5" x14ac:dyDescent="0.25">
      <c r="C60" s="4" t="s">
        <v>49</v>
      </c>
      <c r="D60" s="18">
        <v>0</v>
      </c>
      <c r="E60" s="18">
        <v>1150000</v>
      </c>
    </row>
    <row r="61" spans="3:5" x14ac:dyDescent="0.25">
      <c r="C61" s="4" t="s">
        <v>50</v>
      </c>
      <c r="D61" s="18">
        <v>0</v>
      </c>
      <c r="E61" s="18">
        <v>0</v>
      </c>
    </row>
    <row r="62" spans="3:5" x14ac:dyDescent="0.25">
      <c r="C62" s="4" t="s">
        <v>51</v>
      </c>
      <c r="D62" s="18">
        <v>12600000</v>
      </c>
      <c r="E62" s="18">
        <v>21092000</v>
      </c>
    </row>
    <row r="63" spans="3:5" x14ac:dyDescent="0.25">
      <c r="C63" s="4" t="s">
        <v>52</v>
      </c>
      <c r="D63" s="18">
        <v>0</v>
      </c>
      <c r="E63" s="18">
        <v>300000</v>
      </c>
    </row>
    <row r="64" spans="3:5" x14ac:dyDescent="0.25">
      <c r="C64" s="3" t="s">
        <v>53</v>
      </c>
      <c r="D64" s="19">
        <f>+D65+D66+D67+D68</f>
        <v>12350000</v>
      </c>
      <c r="E64" s="19">
        <f>+E65+E66+E67+E68</f>
        <v>5086000</v>
      </c>
    </row>
    <row r="65" spans="3:5" x14ac:dyDescent="0.25">
      <c r="C65" s="4" t="s">
        <v>54</v>
      </c>
      <c r="D65" s="18">
        <v>12350000</v>
      </c>
      <c r="E65" s="18">
        <v>5086000</v>
      </c>
    </row>
    <row r="66" spans="3:5" x14ac:dyDescent="0.25">
      <c r="C66" s="4" t="s">
        <v>55</v>
      </c>
      <c r="D66" s="18">
        <v>0</v>
      </c>
      <c r="E66" s="18">
        <v>0</v>
      </c>
    </row>
    <row r="67" spans="3:5" x14ac:dyDescent="0.25">
      <c r="C67" s="4" t="s">
        <v>56</v>
      </c>
      <c r="D67" s="18">
        <v>0</v>
      </c>
      <c r="E67" s="18">
        <v>0</v>
      </c>
    </row>
    <row r="68" spans="3:5" x14ac:dyDescent="0.25">
      <c r="C68" s="4" t="s">
        <v>57</v>
      </c>
      <c r="D68" s="18">
        <v>0</v>
      </c>
      <c r="E68" s="18">
        <v>0</v>
      </c>
    </row>
    <row r="69" spans="3:5" x14ac:dyDescent="0.25">
      <c r="C69" s="3" t="s">
        <v>58</v>
      </c>
      <c r="D69" s="19">
        <v>0</v>
      </c>
      <c r="E69" s="19">
        <v>0</v>
      </c>
    </row>
    <row r="70" spans="3:5" x14ac:dyDescent="0.25">
      <c r="C70" s="4" t="s">
        <v>59</v>
      </c>
      <c r="D70" s="18">
        <v>0</v>
      </c>
      <c r="E70" s="18">
        <v>0</v>
      </c>
    </row>
    <row r="71" spans="3:5" x14ac:dyDescent="0.25">
      <c r="C71" s="4" t="s">
        <v>60</v>
      </c>
      <c r="D71" s="18">
        <v>0</v>
      </c>
      <c r="E71" s="18">
        <v>0</v>
      </c>
    </row>
    <row r="72" spans="3:5" x14ac:dyDescent="0.25">
      <c r="C72" s="3" t="s">
        <v>61</v>
      </c>
      <c r="D72" s="19">
        <v>0</v>
      </c>
      <c r="E72" s="19">
        <v>0</v>
      </c>
    </row>
    <row r="73" spans="3:5" x14ac:dyDescent="0.25">
      <c r="C73" s="4" t="s">
        <v>62</v>
      </c>
      <c r="D73" s="18">
        <v>0</v>
      </c>
      <c r="E73" s="18">
        <v>0</v>
      </c>
    </row>
    <row r="74" spans="3:5" x14ac:dyDescent="0.25">
      <c r="C74" s="4" t="s">
        <v>63</v>
      </c>
      <c r="D74" s="18">
        <v>0</v>
      </c>
      <c r="E74" s="18">
        <v>0</v>
      </c>
    </row>
    <row r="75" spans="3:5" x14ac:dyDescent="0.25">
      <c r="C75" s="4" t="s">
        <v>64</v>
      </c>
      <c r="D75" s="18">
        <v>0</v>
      </c>
      <c r="E75" s="18">
        <v>0</v>
      </c>
    </row>
    <row r="76" spans="3:5" x14ac:dyDescent="0.25">
      <c r="C76" s="20" t="s">
        <v>67</v>
      </c>
      <c r="D76" s="21">
        <v>0</v>
      </c>
      <c r="E76" s="21">
        <v>0</v>
      </c>
    </row>
    <row r="77" spans="3:5" x14ac:dyDescent="0.25">
      <c r="C77" s="3" t="s">
        <v>68</v>
      </c>
      <c r="D77" s="18">
        <v>0</v>
      </c>
      <c r="E77" s="18">
        <v>0</v>
      </c>
    </row>
    <row r="78" spans="3:5" x14ac:dyDescent="0.25">
      <c r="C78" s="4" t="s">
        <v>69</v>
      </c>
      <c r="D78" s="18">
        <v>0</v>
      </c>
      <c r="E78" s="18">
        <v>0</v>
      </c>
    </row>
    <row r="79" spans="3:5" x14ac:dyDescent="0.25">
      <c r="C79" s="4" t="s">
        <v>70</v>
      </c>
      <c r="D79" s="18">
        <v>0</v>
      </c>
      <c r="E79" s="18">
        <v>0</v>
      </c>
    </row>
    <row r="80" spans="3:5" x14ac:dyDescent="0.25">
      <c r="C80" s="3" t="s">
        <v>71</v>
      </c>
      <c r="D80" s="18">
        <v>0</v>
      </c>
      <c r="E80" s="18">
        <v>0</v>
      </c>
    </row>
    <row r="81" spans="3:5" x14ac:dyDescent="0.25">
      <c r="C81" s="4" t="s">
        <v>72</v>
      </c>
      <c r="D81" s="18">
        <v>0</v>
      </c>
      <c r="E81" s="18">
        <v>0</v>
      </c>
    </row>
    <row r="82" spans="3:5" x14ac:dyDescent="0.25">
      <c r="C82" s="4" t="s">
        <v>73</v>
      </c>
      <c r="D82" s="18">
        <v>0</v>
      </c>
      <c r="E82" s="18">
        <v>0</v>
      </c>
    </row>
    <row r="83" spans="3:5" x14ac:dyDescent="0.25">
      <c r="C83" s="3" t="s">
        <v>74</v>
      </c>
      <c r="D83" s="18">
        <v>0</v>
      </c>
      <c r="E83" s="18">
        <v>0</v>
      </c>
    </row>
    <row r="84" spans="3:5" x14ac:dyDescent="0.25">
      <c r="C84" s="4" t="s">
        <v>75</v>
      </c>
      <c r="D84" s="18">
        <v>0</v>
      </c>
      <c r="E84" s="18">
        <v>0</v>
      </c>
    </row>
    <row r="85" spans="3:5" x14ac:dyDescent="0.25">
      <c r="C85" s="23" t="s">
        <v>65</v>
      </c>
      <c r="D85" s="22">
        <f>+D12+D18+D28+D38+D54+D64</f>
        <v>1352703441</v>
      </c>
      <c r="E85" s="22">
        <f>+E12+E18+E28+E38+E54+E64+E47</f>
        <v>1829892514</v>
      </c>
    </row>
    <row r="90" spans="3:5" ht="15.75" thickBot="1" x14ac:dyDescent="0.3"/>
    <row r="91" spans="3:5" ht="26.25" customHeight="1" thickBot="1" x14ac:dyDescent="0.3">
      <c r="C91" s="17" t="s">
        <v>93</v>
      </c>
    </row>
    <row r="92" spans="3:5" ht="33.75" customHeight="1" thickBot="1" x14ac:dyDescent="0.3">
      <c r="C92" s="15" t="s">
        <v>94</v>
      </c>
    </row>
    <row r="93" spans="3:5" ht="45.75" thickBot="1" x14ac:dyDescent="0.3">
      <c r="C93" s="16" t="s">
        <v>95</v>
      </c>
    </row>
    <row r="98" spans="3:3" x14ac:dyDescent="0.25">
      <c r="C98" t="s">
        <v>104</v>
      </c>
    </row>
    <row r="99" spans="3:3" x14ac:dyDescent="0.25">
      <c r="C99" t="s">
        <v>105</v>
      </c>
    </row>
    <row r="100" spans="3:3" x14ac:dyDescent="0.25">
      <c r="C100" t="s">
        <v>106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P112"/>
  <sheetViews>
    <sheetView showGridLines="0" tabSelected="1" topLeftCell="A46" zoomScale="90" zoomScaleNormal="90" workbookViewId="0">
      <selection activeCell="A3" sqref="A3:O3"/>
    </sheetView>
  </sheetViews>
  <sheetFormatPr baseColWidth="10" defaultColWidth="11.42578125" defaultRowHeight="12.75" x14ac:dyDescent="0.2"/>
  <cols>
    <col min="1" max="1" width="43.5703125" style="39" customWidth="1"/>
    <col min="2" max="2" width="14.42578125" style="39" customWidth="1"/>
    <col min="3" max="3" width="15.28515625" style="39" customWidth="1"/>
    <col min="4" max="4" width="12" style="39" customWidth="1"/>
    <col min="5" max="5" width="12.42578125" style="39" customWidth="1"/>
    <col min="6" max="6" width="11.85546875" style="39" customWidth="1"/>
    <col min="7" max="7" width="13.140625" style="39" customWidth="1"/>
    <col min="8" max="8" width="12" style="39" customWidth="1"/>
    <col min="9" max="9" width="12.5703125" style="39" customWidth="1"/>
    <col min="10" max="10" width="12.28515625" style="39" customWidth="1"/>
    <col min="11" max="12" width="12.28515625" style="39" bestFit="1" customWidth="1"/>
    <col min="13" max="13" width="11.7109375" style="39" customWidth="1"/>
    <col min="14" max="14" width="13.140625" style="39" customWidth="1"/>
    <col min="15" max="15" width="12.7109375" style="39" customWidth="1"/>
    <col min="16" max="16384" width="11.42578125" style="39"/>
  </cols>
  <sheetData>
    <row r="3" spans="1:16" ht="28.5" customHeight="1" x14ac:dyDescent="0.2">
      <c r="A3" s="69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spans="1:16" ht="16.5" customHeight="1" x14ac:dyDescent="0.2">
      <c r="A4" s="77" t="s">
        <v>98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</row>
    <row r="5" spans="1:16" ht="21" x14ac:dyDescent="0.2">
      <c r="A5" s="79" t="s">
        <v>108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</row>
    <row r="6" spans="1:16" ht="21" x14ac:dyDescent="0.2">
      <c r="A6" s="81" t="s">
        <v>110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</row>
    <row r="7" spans="1:16" ht="21" customHeight="1" x14ac:dyDescent="0.2">
      <c r="A7" s="78" t="s">
        <v>109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</row>
    <row r="9" spans="1:16" ht="25.5" customHeight="1" x14ac:dyDescent="0.2">
      <c r="A9" s="71" t="s">
        <v>66</v>
      </c>
      <c r="B9" s="72" t="s">
        <v>92</v>
      </c>
      <c r="C9" s="72" t="s">
        <v>91</v>
      </c>
      <c r="D9" s="66" t="s">
        <v>89</v>
      </c>
      <c r="E9" s="67"/>
      <c r="F9" s="67"/>
      <c r="G9" s="67"/>
      <c r="H9" s="67"/>
      <c r="I9" s="67"/>
      <c r="J9" s="67"/>
      <c r="K9" s="67"/>
      <c r="L9" s="67"/>
      <c r="M9" s="67"/>
      <c r="N9" s="67"/>
      <c r="O9" s="68"/>
    </row>
    <row r="10" spans="1:16" x14ac:dyDescent="0.2">
      <c r="A10" s="71"/>
      <c r="B10" s="73"/>
      <c r="C10" s="73"/>
      <c r="D10" s="40" t="s">
        <v>78</v>
      </c>
      <c r="E10" s="40" t="s">
        <v>79</v>
      </c>
      <c r="F10" s="40" t="s">
        <v>80</v>
      </c>
      <c r="G10" s="40" t="s">
        <v>81</v>
      </c>
      <c r="H10" s="41" t="s">
        <v>82</v>
      </c>
      <c r="I10" s="40" t="s">
        <v>83</v>
      </c>
      <c r="J10" s="41" t="s">
        <v>99</v>
      </c>
      <c r="K10" s="40" t="s">
        <v>100</v>
      </c>
      <c r="L10" s="40" t="s">
        <v>101</v>
      </c>
      <c r="M10" s="40" t="s">
        <v>102</v>
      </c>
      <c r="N10" s="40" t="s">
        <v>103</v>
      </c>
      <c r="O10" s="40" t="s">
        <v>77</v>
      </c>
    </row>
    <row r="11" spans="1:16" x14ac:dyDescent="0.2">
      <c r="A11" s="42" t="s">
        <v>0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</row>
    <row r="12" spans="1:16" x14ac:dyDescent="0.2">
      <c r="A12" s="44" t="s">
        <v>1</v>
      </c>
      <c r="B12" s="45">
        <f t="shared" ref="B12:I12" si="0">+B13+B14+B15+B16+B17</f>
        <v>608400624</v>
      </c>
      <c r="C12" s="45">
        <f>+C13+C14+C15+C16+C17</f>
        <v>726185838</v>
      </c>
      <c r="D12" s="45">
        <f t="shared" si="0"/>
        <v>47207336.960000001</v>
      </c>
      <c r="E12" s="45">
        <f t="shared" si="0"/>
        <v>51388280.879999995</v>
      </c>
      <c r="F12" s="45">
        <f t="shared" si="0"/>
        <v>52431537.269999996</v>
      </c>
      <c r="G12" s="45">
        <f t="shared" si="0"/>
        <v>74305724.229999989</v>
      </c>
      <c r="H12" s="46">
        <f t="shared" si="0"/>
        <v>52526503.830000006</v>
      </c>
      <c r="I12" s="45">
        <f t="shared" si="0"/>
        <v>52359733.810000002</v>
      </c>
      <c r="J12" s="45">
        <f t="shared" ref="J12:N12" si="1">+J13+J14+J15+J16+J17</f>
        <v>50470124.350000001</v>
      </c>
      <c r="K12" s="45">
        <f t="shared" si="1"/>
        <v>49632200.079999998</v>
      </c>
      <c r="L12" s="45">
        <f t="shared" si="1"/>
        <v>50556867.950000003</v>
      </c>
      <c r="M12" s="45">
        <f t="shared" si="1"/>
        <v>50094077.840000004</v>
      </c>
      <c r="N12" s="45">
        <f t="shared" si="1"/>
        <v>132921079.07000001</v>
      </c>
      <c r="O12" s="45">
        <f>+D12+E12+F12+G12+H12+I12+J11+J12+K12+L12+M12+N12</f>
        <v>663893466.2700001</v>
      </c>
    </row>
    <row r="13" spans="1:16" x14ac:dyDescent="0.2">
      <c r="A13" s="47" t="s">
        <v>2</v>
      </c>
      <c r="B13" s="48">
        <v>449571225</v>
      </c>
      <c r="C13" s="48">
        <v>557959155</v>
      </c>
      <c r="D13" s="48">
        <v>39847083.32</v>
      </c>
      <c r="E13" s="48">
        <v>43895614.259999998</v>
      </c>
      <c r="F13" s="48">
        <v>45013982.619999997</v>
      </c>
      <c r="G13" s="48">
        <v>43573763.93</v>
      </c>
      <c r="H13" s="48">
        <v>44659709.289999999</v>
      </c>
      <c r="I13" s="48">
        <v>40679576.82</v>
      </c>
      <c r="J13" s="48">
        <v>42764586.469999999</v>
      </c>
      <c r="K13" s="48">
        <v>41977550</v>
      </c>
      <c r="L13" s="48">
        <v>42852956.909999996</v>
      </c>
      <c r="M13" s="48">
        <v>42444785.210000001</v>
      </c>
      <c r="N13" s="48">
        <v>86645068.390000001</v>
      </c>
      <c r="O13" s="45">
        <f t="shared" ref="O13:O76" si="2">+D13+E13+F13+G13+H13+I13+J12+J13+K13+L13+M13+N13</f>
        <v>564824801.56999993</v>
      </c>
    </row>
    <row r="14" spans="1:16" x14ac:dyDescent="0.2">
      <c r="A14" s="47" t="s">
        <v>3</v>
      </c>
      <c r="B14" s="48">
        <v>96177699</v>
      </c>
      <c r="C14" s="48">
        <v>90312699</v>
      </c>
      <c r="D14" s="48">
        <v>1325356.1299999999</v>
      </c>
      <c r="E14" s="48">
        <v>1311105.6599999999</v>
      </c>
      <c r="F14" s="48">
        <v>1301234.8799999999</v>
      </c>
      <c r="G14" s="48">
        <v>24570654.370000001</v>
      </c>
      <c r="H14" s="48">
        <v>1741275.84</v>
      </c>
      <c r="I14" s="48">
        <v>5534770.6699999999</v>
      </c>
      <c r="J14" s="48">
        <v>1524276.49</v>
      </c>
      <c r="K14" s="48">
        <v>1292940.6000000001</v>
      </c>
      <c r="L14" s="48">
        <v>1345206.32</v>
      </c>
      <c r="M14" s="48">
        <v>1316717.25</v>
      </c>
      <c r="N14" s="48">
        <v>39885886.420000002</v>
      </c>
      <c r="O14" s="45">
        <f t="shared" si="2"/>
        <v>123914011.09999998</v>
      </c>
    </row>
    <row r="15" spans="1:16" x14ac:dyDescent="0.2">
      <c r="A15" s="47" t="s">
        <v>4</v>
      </c>
      <c r="B15" s="48">
        <v>486000</v>
      </c>
      <c r="C15" s="48">
        <v>486000</v>
      </c>
      <c r="D15" s="48">
        <v>40500</v>
      </c>
      <c r="E15" s="48">
        <v>40500</v>
      </c>
      <c r="F15" s="48">
        <v>40500</v>
      </c>
      <c r="G15" s="48">
        <v>40500</v>
      </c>
      <c r="H15" s="48">
        <v>40500</v>
      </c>
      <c r="I15" s="48">
        <v>40500</v>
      </c>
      <c r="J15" s="48">
        <v>0</v>
      </c>
      <c r="K15" s="48">
        <v>13823</v>
      </c>
      <c r="L15" s="48">
        <v>20219.84</v>
      </c>
      <c r="M15" s="48">
        <v>0</v>
      </c>
      <c r="N15" s="48">
        <v>0</v>
      </c>
      <c r="O15" s="45">
        <f t="shared" si="2"/>
        <v>1801319.33</v>
      </c>
      <c r="P15" s="49"/>
    </row>
    <row r="16" spans="1:16" x14ac:dyDescent="0.2">
      <c r="A16" s="47" t="s">
        <v>5</v>
      </c>
      <c r="B16" s="48">
        <v>0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5">
        <f t="shared" si="2"/>
        <v>0</v>
      </c>
    </row>
    <row r="17" spans="1:15" x14ac:dyDescent="0.2">
      <c r="A17" s="47" t="s">
        <v>6</v>
      </c>
      <c r="B17" s="48">
        <v>62165700</v>
      </c>
      <c r="C17" s="48">
        <v>77427984</v>
      </c>
      <c r="D17" s="48">
        <v>5994397.5099999998</v>
      </c>
      <c r="E17" s="48">
        <v>6141060.96</v>
      </c>
      <c r="F17" s="48">
        <v>6075819.7699999996</v>
      </c>
      <c r="G17" s="48">
        <v>6120805.9299999997</v>
      </c>
      <c r="H17" s="48">
        <v>6085018.7000000002</v>
      </c>
      <c r="I17" s="48">
        <v>6104886.3200000003</v>
      </c>
      <c r="J17" s="48">
        <v>6181261.3899999997</v>
      </c>
      <c r="K17" s="48">
        <v>6347886.4800000004</v>
      </c>
      <c r="L17" s="48">
        <v>6338484.8799999999</v>
      </c>
      <c r="M17" s="48">
        <v>6332575.3799999999</v>
      </c>
      <c r="N17" s="48">
        <v>6390124.2599999998</v>
      </c>
      <c r="O17" s="45">
        <f t="shared" si="2"/>
        <v>68112321.580000013</v>
      </c>
    </row>
    <row r="18" spans="1:15" x14ac:dyDescent="0.2">
      <c r="A18" s="44" t="s">
        <v>7</v>
      </c>
      <c r="B18" s="45">
        <f t="shared" ref="B18:I18" si="3">+B19+B20+B21+B22+B23+B24+B25+B26+B27</f>
        <v>301191569</v>
      </c>
      <c r="C18" s="45">
        <f>+C19+C20+C21+C22+C23+C24+C25+C26+C27</f>
        <v>283837495</v>
      </c>
      <c r="D18" s="45">
        <f t="shared" si="3"/>
        <v>430008.52</v>
      </c>
      <c r="E18" s="45">
        <f t="shared" si="3"/>
        <v>5635998.5599999996</v>
      </c>
      <c r="F18" s="45">
        <f t="shared" si="3"/>
        <v>7719257.3999999994</v>
      </c>
      <c r="G18" s="45">
        <f t="shared" si="3"/>
        <v>13100054.039999999</v>
      </c>
      <c r="H18" s="45">
        <f t="shared" si="3"/>
        <v>6843749.6500000004</v>
      </c>
      <c r="I18" s="45">
        <f t="shared" si="3"/>
        <v>5024408.68</v>
      </c>
      <c r="J18" s="45">
        <f t="shared" ref="J18:N18" si="4">+J19+J20+J21+J22+J23+J24+J25+J26+J27</f>
        <v>10906458.49</v>
      </c>
      <c r="K18" s="45">
        <f t="shared" si="4"/>
        <v>11500022.420000002</v>
      </c>
      <c r="L18" s="45">
        <f t="shared" si="4"/>
        <v>10215479.279999999</v>
      </c>
      <c r="M18" s="45">
        <f t="shared" si="4"/>
        <v>8221033.2999999998</v>
      </c>
      <c r="N18" s="45">
        <f t="shared" si="4"/>
        <v>9990981.5699999984</v>
      </c>
      <c r="O18" s="45">
        <f t="shared" si="2"/>
        <v>95768713.299999997</v>
      </c>
    </row>
    <row r="19" spans="1:15" x14ac:dyDescent="0.2">
      <c r="A19" s="47" t="s">
        <v>8</v>
      </c>
      <c r="B19" s="48">
        <v>35660000</v>
      </c>
      <c r="C19" s="48">
        <v>39487000</v>
      </c>
      <c r="D19" s="48">
        <v>430008.52</v>
      </c>
      <c r="E19" s="48">
        <v>2982722.25</v>
      </c>
      <c r="F19" s="48">
        <v>2505715.5699999998</v>
      </c>
      <c r="G19" s="48">
        <v>2277787.65</v>
      </c>
      <c r="H19" s="48">
        <v>3637490.29</v>
      </c>
      <c r="I19" s="48">
        <v>1293403.58</v>
      </c>
      <c r="J19" s="48">
        <v>2568222.61</v>
      </c>
      <c r="K19" s="48">
        <v>2718809.36</v>
      </c>
      <c r="L19" s="48">
        <v>2405269.6</v>
      </c>
      <c r="M19" s="48">
        <v>2595327.7200000002</v>
      </c>
      <c r="N19" s="48">
        <v>3540024.36</v>
      </c>
      <c r="O19" s="45">
        <f t="shared" si="2"/>
        <v>37861240</v>
      </c>
    </row>
    <row r="20" spans="1:15" x14ac:dyDescent="0.2">
      <c r="A20" s="47" t="s">
        <v>9</v>
      </c>
      <c r="B20" s="48">
        <v>3840000</v>
      </c>
      <c r="C20" s="48">
        <v>5840000</v>
      </c>
      <c r="D20" s="48">
        <v>0</v>
      </c>
      <c r="E20" s="48">
        <v>131923.93</v>
      </c>
      <c r="F20" s="48">
        <v>364072.34</v>
      </c>
      <c r="G20" s="48">
        <v>43770.99</v>
      </c>
      <c r="H20" s="48">
        <v>9108.1299999999992</v>
      </c>
      <c r="I20" s="48">
        <v>8944.9</v>
      </c>
      <c r="J20" s="48">
        <v>102221.75999999999</v>
      </c>
      <c r="K20" s="48">
        <v>687482.38</v>
      </c>
      <c r="L20" s="48">
        <v>63142.71</v>
      </c>
      <c r="M20" s="48">
        <v>304268.09999999998</v>
      </c>
      <c r="N20" s="48">
        <v>113616.9</v>
      </c>
      <c r="O20" s="45">
        <f t="shared" si="2"/>
        <v>4396774.75</v>
      </c>
    </row>
    <row r="21" spans="1:15" x14ac:dyDescent="0.2">
      <c r="A21" s="47" t="s">
        <v>10</v>
      </c>
      <c r="B21" s="48">
        <v>13725000</v>
      </c>
      <c r="C21" s="48">
        <v>14225000</v>
      </c>
      <c r="D21" s="48">
        <v>0</v>
      </c>
      <c r="E21" s="48">
        <v>721150</v>
      </c>
      <c r="F21" s="48">
        <v>1178700</v>
      </c>
      <c r="G21" s="48">
        <v>795900</v>
      </c>
      <c r="H21" s="48">
        <v>133500</v>
      </c>
      <c r="I21" s="48">
        <v>593000</v>
      </c>
      <c r="J21" s="48">
        <v>1393000</v>
      </c>
      <c r="K21" s="48">
        <v>945700</v>
      </c>
      <c r="L21" s="48">
        <v>965021.2</v>
      </c>
      <c r="M21" s="48">
        <v>809750</v>
      </c>
      <c r="N21" s="48">
        <v>812300</v>
      </c>
      <c r="O21" s="45">
        <f t="shared" si="2"/>
        <v>8450242.9600000009</v>
      </c>
    </row>
    <row r="22" spans="1:15" x14ac:dyDescent="0.2">
      <c r="A22" s="47" t="s">
        <v>11</v>
      </c>
      <c r="B22" s="48">
        <v>4445048</v>
      </c>
      <c r="C22" s="48">
        <v>3132048</v>
      </c>
      <c r="D22" s="48">
        <v>0</v>
      </c>
      <c r="E22" s="48">
        <v>0</v>
      </c>
      <c r="F22" s="48">
        <v>68585.259999999995</v>
      </c>
      <c r="G22" s="48">
        <v>18604</v>
      </c>
      <c r="H22" s="48">
        <v>35243</v>
      </c>
      <c r="I22" s="48">
        <v>32443.74</v>
      </c>
      <c r="J22" s="48">
        <v>75191.95</v>
      </c>
      <c r="K22" s="48">
        <v>68588.399999999994</v>
      </c>
      <c r="L22" s="48">
        <v>-3570.73</v>
      </c>
      <c r="M22" s="48">
        <v>16329.3</v>
      </c>
      <c r="N22" s="48">
        <v>167841.38</v>
      </c>
      <c r="O22" s="45">
        <f t="shared" si="2"/>
        <v>1872256.2999999998</v>
      </c>
    </row>
    <row r="23" spans="1:15" x14ac:dyDescent="0.2">
      <c r="A23" s="47" t="s">
        <v>12</v>
      </c>
      <c r="B23" s="48">
        <v>38090000</v>
      </c>
      <c r="C23" s="48">
        <v>39377926</v>
      </c>
      <c r="D23" s="48">
        <v>0</v>
      </c>
      <c r="E23" s="48">
        <v>928533.95</v>
      </c>
      <c r="F23" s="48">
        <v>2375487.6800000002</v>
      </c>
      <c r="G23" s="48">
        <v>2475026.21</v>
      </c>
      <c r="H23" s="48">
        <v>2971104.9</v>
      </c>
      <c r="I23" s="48">
        <v>1234953.03</v>
      </c>
      <c r="J23" s="48">
        <v>859135.51</v>
      </c>
      <c r="K23" s="48">
        <v>2912691.31</v>
      </c>
      <c r="L23" s="48">
        <v>3098789.08</v>
      </c>
      <c r="M23" s="48">
        <v>1809736.69</v>
      </c>
      <c r="N23" s="48">
        <v>1152637.83</v>
      </c>
      <c r="O23" s="45">
        <f t="shared" si="2"/>
        <v>19893288.140000001</v>
      </c>
    </row>
    <row r="24" spans="1:15" x14ac:dyDescent="0.2">
      <c r="A24" s="47" t="s">
        <v>13</v>
      </c>
      <c r="B24" s="48">
        <v>5100000</v>
      </c>
      <c r="C24" s="48">
        <v>6898000</v>
      </c>
      <c r="D24" s="48">
        <v>0</v>
      </c>
      <c r="E24" s="48">
        <v>0</v>
      </c>
      <c r="F24" s="48">
        <v>0</v>
      </c>
      <c r="G24" s="48">
        <v>14330.35</v>
      </c>
      <c r="H24" s="48">
        <v>0</v>
      </c>
      <c r="I24" s="48">
        <v>222091.5</v>
      </c>
      <c r="J24" s="48">
        <v>2764775.39</v>
      </c>
      <c r="K24" s="48">
        <v>0</v>
      </c>
      <c r="L24" s="48">
        <v>402538.13</v>
      </c>
      <c r="M24" s="48">
        <v>0</v>
      </c>
      <c r="N24" s="48">
        <v>1332905.49</v>
      </c>
      <c r="O24" s="45">
        <f t="shared" si="2"/>
        <v>5595776.3700000001</v>
      </c>
    </row>
    <row r="25" spans="1:15" x14ac:dyDescent="0.2">
      <c r="A25" s="47" t="s">
        <v>14</v>
      </c>
      <c r="B25" s="48">
        <v>36560000</v>
      </c>
      <c r="C25" s="48">
        <v>41365000</v>
      </c>
      <c r="D25" s="48">
        <v>0</v>
      </c>
      <c r="E25" s="48">
        <v>0</v>
      </c>
      <c r="F25" s="48">
        <v>303280.59999999998</v>
      </c>
      <c r="G25" s="48">
        <v>2142428.6800000002</v>
      </c>
      <c r="H25" s="48">
        <v>61691.3</v>
      </c>
      <c r="I25" s="48">
        <v>140908.28</v>
      </c>
      <c r="J25" s="48">
        <v>537843.1</v>
      </c>
      <c r="K25" s="48">
        <v>2229418.2200000002</v>
      </c>
      <c r="L25" s="48">
        <v>356079.01</v>
      </c>
      <c r="M25" s="48">
        <v>558370.39</v>
      </c>
      <c r="N25" s="48">
        <v>1415150.32</v>
      </c>
      <c r="O25" s="45">
        <f t="shared" si="2"/>
        <v>10509945.290000001</v>
      </c>
    </row>
    <row r="26" spans="1:15" x14ac:dyDescent="0.2">
      <c r="A26" s="47" t="s">
        <v>15</v>
      </c>
      <c r="B26" s="48">
        <v>156871521</v>
      </c>
      <c r="C26" s="48">
        <v>111696530</v>
      </c>
      <c r="D26" s="48">
        <v>0</v>
      </c>
      <c r="E26" s="48">
        <v>750803.37</v>
      </c>
      <c r="F26" s="48">
        <v>862808.96</v>
      </c>
      <c r="G26" s="48">
        <v>5326826.17</v>
      </c>
      <c r="H26" s="48">
        <v>-19822.37</v>
      </c>
      <c r="I26" s="48">
        <v>1394823.75</v>
      </c>
      <c r="J26" s="48">
        <v>2600093.19</v>
      </c>
      <c r="K26" s="48">
        <v>1877987.23</v>
      </c>
      <c r="L26" s="48">
        <v>2529631.16</v>
      </c>
      <c r="M26" s="48">
        <v>1779414.47</v>
      </c>
      <c r="N26" s="48">
        <v>1447000.09</v>
      </c>
      <c r="O26" s="45">
        <f t="shared" si="2"/>
        <v>19087409.120000001</v>
      </c>
    </row>
    <row r="27" spans="1:15" x14ac:dyDescent="0.2">
      <c r="A27" s="47" t="s">
        <v>16</v>
      </c>
      <c r="B27" s="48">
        <v>6900000</v>
      </c>
      <c r="C27" s="48">
        <v>21815991</v>
      </c>
      <c r="D27" s="48">
        <v>0</v>
      </c>
      <c r="E27" s="48">
        <v>120865.06</v>
      </c>
      <c r="F27" s="48">
        <v>60606.99</v>
      </c>
      <c r="G27" s="48">
        <v>5379.99</v>
      </c>
      <c r="H27" s="48">
        <v>15434.4</v>
      </c>
      <c r="I27" s="48">
        <v>103839.9</v>
      </c>
      <c r="J27" s="48">
        <v>5974.98</v>
      </c>
      <c r="K27" s="48">
        <v>59345.52</v>
      </c>
      <c r="L27" s="48">
        <v>398579.12</v>
      </c>
      <c r="M27" s="48">
        <v>347836.63</v>
      </c>
      <c r="N27" s="48">
        <v>9505.2000000000007</v>
      </c>
      <c r="O27" s="45">
        <f t="shared" si="2"/>
        <v>3727460.98</v>
      </c>
    </row>
    <row r="28" spans="1:15" x14ac:dyDescent="0.2">
      <c r="A28" s="44" t="s">
        <v>17</v>
      </c>
      <c r="B28" s="45">
        <f>+B29+B30+B31+B32+B33+B34+B35+B36+B37</f>
        <v>255415500</v>
      </c>
      <c r="C28" s="45">
        <f>+C29+C30+C31+C32+C33+C34+C35+C36+C37</f>
        <v>477408351</v>
      </c>
      <c r="D28" s="45">
        <v>0</v>
      </c>
      <c r="E28" s="45">
        <f t="shared" ref="E28:N28" si="5">+E29+E30+E31+E32+E33+E34+E35+E36+E37</f>
        <v>3670772.37</v>
      </c>
      <c r="F28" s="45">
        <f t="shared" si="5"/>
        <v>17017574.489999998</v>
      </c>
      <c r="G28" s="45">
        <f t="shared" si="5"/>
        <v>18524647.510000002</v>
      </c>
      <c r="H28" s="45">
        <f t="shared" si="5"/>
        <v>8909153.8499999996</v>
      </c>
      <c r="I28" s="45">
        <f t="shared" si="5"/>
        <v>9671091.1099999994</v>
      </c>
      <c r="J28" s="45">
        <f t="shared" si="5"/>
        <v>12498131.350000001</v>
      </c>
      <c r="K28" s="45">
        <f t="shared" si="5"/>
        <v>8720195.1999999993</v>
      </c>
      <c r="L28" s="45">
        <f t="shared" si="5"/>
        <v>1461898.2799999998</v>
      </c>
      <c r="M28" s="45">
        <f t="shared" si="5"/>
        <v>9071313.3699999992</v>
      </c>
      <c r="N28" s="45">
        <f t="shared" si="5"/>
        <v>5660328.6600000001</v>
      </c>
      <c r="O28" s="45">
        <f t="shared" si="2"/>
        <v>95211081.170000002</v>
      </c>
    </row>
    <row r="29" spans="1:15" x14ac:dyDescent="0.2">
      <c r="A29" s="47" t="s">
        <v>18</v>
      </c>
      <c r="B29" s="48">
        <v>115640500</v>
      </c>
      <c r="C29" s="48">
        <v>177224351</v>
      </c>
      <c r="D29" s="48">
        <v>0</v>
      </c>
      <c r="E29" s="48">
        <v>2830609.44</v>
      </c>
      <c r="F29" s="48">
        <v>14358607.529999999</v>
      </c>
      <c r="G29" s="48">
        <v>8150810.9299999997</v>
      </c>
      <c r="H29" s="48">
        <v>4135760.29</v>
      </c>
      <c r="I29" s="48">
        <v>4615392.3099999996</v>
      </c>
      <c r="J29" s="48">
        <v>4415823.8099999996</v>
      </c>
      <c r="K29" s="48">
        <v>2494300.98</v>
      </c>
      <c r="L29" s="48">
        <v>1032273.88</v>
      </c>
      <c r="M29" s="48">
        <v>3889957.29</v>
      </c>
      <c r="N29" s="48">
        <v>1461958.19</v>
      </c>
      <c r="O29" s="45">
        <f t="shared" si="2"/>
        <v>59883626</v>
      </c>
    </row>
    <row r="30" spans="1:15" x14ac:dyDescent="0.2">
      <c r="A30" s="47" t="s">
        <v>19</v>
      </c>
      <c r="B30" s="48">
        <v>9510000</v>
      </c>
      <c r="C30" s="48">
        <v>44090000</v>
      </c>
      <c r="D30" s="48">
        <v>0</v>
      </c>
      <c r="E30" s="48">
        <v>770654.69</v>
      </c>
      <c r="F30" s="48">
        <v>249189</v>
      </c>
      <c r="G30" s="48">
        <v>0</v>
      </c>
      <c r="H30" s="48">
        <v>24721.759999999998</v>
      </c>
      <c r="I30" s="48">
        <v>165200</v>
      </c>
      <c r="J30" s="48">
        <v>71024</v>
      </c>
      <c r="K30" s="48">
        <v>2695</v>
      </c>
      <c r="L30" s="48">
        <v>955</v>
      </c>
      <c r="M30" s="48">
        <v>383</v>
      </c>
      <c r="N30" s="48">
        <v>7229.47</v>
      </c>
      <c r="O30" s="45">
        <f t="shared" si="2"/>
        <v>5707875.7299999995</v>
      </c>
    </row>
    <row r="31" spans="1:15" x14ac:dyDescent="0.2">
      <c r="A31" s="47" t="s">
        <v>20</v>
      </c>
      <c r="B31" s="48">
        <v>9137500</v>
      </c>
      <c r="C31" s="48">
        <v>15887500</v>
      </c>
      <c r="D31" s="48">
        <v>0</v>
      </c>
      <c r="E31" s="48">
        <v>59538.080000000002</v>
      </c>
      <c r="F31" s="48">
        <v>67393.919999999998</v>
      </c>
      <c r="G31" s="48">
        <v>5759.14</v>
      </c>
      <c r="H31" s="48">
        <v>113002.42</v>
      </c>
      <c r="I31" s="48">
        <v>221250.4</v>
      </c>
      <c r="J31" s="48">
        <v>242031.61</v>
      </c>
      <c r="K31" s="48">
        <v>380109.32</v>
      </c>
      <c r="L31" s="48">
        <v>1062</v>
      </c>
      <c r="M31" s="48">
        <v>265.5</v>
      </c>
      <c r="N31" s="48">
        <v>259554.55</v>
      </c>
      <c r="O31" s="45">
        <f t="shared" si="2"/>
        <v>1420990.94</v>
      </c>
    </row>
    <row r="32" spans="1:15" x14ac:dyDescent="0.2">
      <c r="A32" s="47" t="s">
        <v>21</v>
      </c>
      <c r="B32" s="48">
        <v>14000000</v>
      </c>
      <c r="C32" s="48">
        <v>46000000</v>
      </c>
      <c r="D32" s="48">
        <v>0</v>
      </c>
      <c r="E32" s="48">
        <v>0</v>
      </c>
      <c r="F32" s="48">
        <v>5663.95</v>
      </c>
      <c r="G32" s="48">
        <v>1999277.84</v>
      </c>
      <c r="H32" s="48">
        <v>3394800.36</v>
      </c>
      <c r="I32" s="48">
        <v>0</v>
      </c>
      <c r="J32" s="48">
        <v>1447882.61</v>
      </c>
      <c r="K32" s="48">
        <v>128972.5</v>
      </c>
      <c r="L32" s="48">
        <v>13761.91</v>
      </c>
      <c r="M32" s="48">
        <v>259850.33</v>
      </c>
      <c r="N32" s="48">
        <v>49347.68</v>
      </c>
      <c r="O32" s="45">
        <f t="shared" si="2"/>
        <v>7541588.790000001</v>
      </c>
    </row>
    <row r="33" spans="1:15" x14ac:dyDescent="0.2">
      <c r="A33" s="47" t="s">
        <v>22</v>
      </c>
      <c r="B33" s="48">
        <v>4395000</v>
      </c>
      <c r="C33" s="48">
        <v>6295000</v>
      </c>
      <c r="D33" s="48">
        <v>0</v>
      </c>
      <c r="E33" s="48">
        <v>3894</v>
      </c>
      <c r="F33" s="48">
        <v>261272.19</v>
      </c>
      <c r="G33" s="48">
        <v>14716.91</v>
      </c>
      <c r="H33" s="48">
        <v>218278.49</v>
      </c>
      <c r="I33" s="48">
        <v>6372.9</v>
      </c>
      <c r="J33" s="48">
        <v>92755.520000000004</v>
      </c>
      <c r="K33" s="48">
        <v>412764.3</v>
      </c>
      <c r="L33" s="48">
        <v>10429.950000000001</v>
      </c>
      <c r="M33" s="48">
        <v>200949.01</v>
      </c>
      <c r="N33" s="48">
        <v>42059.25</v>
      </c>
      <c r="O33" s="45">
        <f t="shared" si="2"/>
        <v>2711375.13</v>
      </c>
    </row>
    <row r="34" spans="1:15" x14ac:dyDescent="0.2">
      <c r="A34" s="47" t="s">
        <v>23</v>
      </c>
      <c r="B34" s="48">
        <v>2880000</v>
      </c>
      <c r="C34" s="48">
        <v>3490000</v>
      </c>
      <c r="D34" s="48">
        <v>0</v>
      </c>
      <c r="E34" s="48">
        <v>0</v>
      </c>
      <c r="F34" s="48">
        <v>32784.71</v>
      </c>
      <c r="G34" s="48">
        <v>4037</v>
      </c>
      <c r="H34" s="48">
        <v>12179.74</v>
      </c>
      <c r="I34" s="48">
        <v>8948.99</v>
      </c>
      <c r="J34" s="48">
        <v>134520</v>
      </c>
      <c r="K34" s="48">
        <v>474173.1</v>
      </c>
      <c r="L34" s="48">
        <v>0</v>
      </c>
      <c r="M34" s="48">
        <v>0</v>
      </c>
      <c r="N34" s="48">
        <v>103094.7</v>
      </c>
      <c r="O34" s="45">
        <f t="shared" si="2"/>
        <v>862493.75999999989</v>
      </c>
    </row>
    <row r="35" spans="1:15" x14ac:dyDescent="0.2">
      <c r="A35" s="47" t="s">
        <v>24</v>
      </c>
      <c r="B35" s="48">
        <v>20500000</v>
      </c>
      <c r="C35" s="48">
        <v>43800000</v>
      </c>
      <c r="D35" s="48">
        <v>0</v>
      </c>
      <c r="E35" s="48">
        <v>0</v>
      </c>
      <c r="F35" s="48">
        <v>1548686.66</v>
      </c>
      <c r="G35" s="48">
        <v>3104435.4</v>
      </c>
      <c r="H35" s="48">
        <v>44401.919999999998</v>
      </c>
      <c r="I35" s="48">
        <v>156820.5</v>
      </c>
      <c r="J35" s="48">
        <v>3680206</v>
      </c>
      <c r="K35" s="48">
        <v>2237103.4</v>
      </c>
      <c r="L35" s="48">
        <v>139705.19</v>
      </c>
      <c r="M35" s="48">
        <v>3096080</v>
      </c>
      <c r="N35" s="48">
        <v>1894497.75</v>
      </c>
      <c r="O35" s="45">
        <f t="shared" si="2"/>
        <v>16036456.82</v>
      </c>
    </row>
    <row r="36" spans="1:15" x14ac:dyDescent="0.2">
      <c r="A36" s="47" t="s">
        <v>25</v>
      </c>
      <c r="B36" s="48">
        <v>0</v>
      </c>
      <c r="C36" s="48">
        <v>0</v>
      </c>
      <c r="D36" s="48">
        <v>0</v>
      </c>
      <c r="E36" s="48">
        <v>0</v>
      </c>
      <c r="F36" s="48">
        <v>0</v>
      </c>
      <c r="G36" s="48">
        <v>0</v>
      </c>
      <c r="H36" s="48">
        <v>0</v>
      </c>
      <c r="I36" s="48">
        <v>0</v>
      </c>
      <c r="J36" s="48">
        <v>0</v>
      </c>
      <c r="K36" s="48">
        <v>0</v>
      </c>
      <c r="L36" s="48">
        <v>0</v>
      </c>
      <c r="M36" s="48">
        <v>0</v>
      </c>
      <c r="N36" s="48">
        <v>0</v>
      </c>
      <c r="O36" s="45">
        <f t="shared" si="2"/>
        <v>3680206</v>
      </c>
    </row>
    <row r="37" spans="1:15" x14ac:dyDescent="0.2">
      <c r="A37" s="47" t="s">
        <v>26</v>
      </c>
      <c r="B37" s="48">
        <v>79352500</v>
      </c>
      <c r="C37" s="48">
        <v>140621500</v>
      </c>
      <c r="D37" s="48">
        <v>0</v>
      </c>
      <c r="E37" s="48">
        <v>6076.16</v>
      </c>
      <c r="F37" s="48">
        <v>493976.53</v>
      </c>
      <c r="G37" s="48">
        <v>5245610.29</v>
      </c>
      <c r="H37" s="48">
        <v>966008.87</v>
      </c>
      <c r="I37" s="48">
        <v>4497106.01</v>
      </c>
      <c r="J37" s="48">
        <v>2413887.7999999998</v>
      </c>
      <c r="K37" s="48">
        <v>2590076.6</v>
      </c>
      <c r="L37" s="48">
        <v>263710.34999999998</v>
      </c>
      <c r="M37" s="48">
        <v>1623828.24</v>
      </c>
      <c r="N37" s="48">
        <v>1842587.07</v>
      </c>
      <c r="O37" s="45">
        <f t="shared" si="2"/>
        <v>19942867.919999998</v>
      </c>
    </row>
    <row r="38" spans="1:15" x14ac:dyDescent="0.2">
      <c r="A38" s="44" t="s">
        <v>27</v>
      </c>
      <c r="B38" s="45">
        <f>+B39+B40+B41+B42+B43+B44+B45+B46</f>
        <v>100610748</v>
      </c>
      <c r="C38" s="45">
        <f>+C39+C40+C41+C42+C43+C44+C45+C46</f>
        <v>100610748</v>
      </c>
      <c r="D38" s="45">
        <v>0</v>
      </c>
      <c r="E38" s="45">
        <v>0</v>
      </c>
      <c r="F38" s="45">
        <f>+F39+F40</f>
        <v>10043316.119999999</v>
      </c>
      <c r="G38" s="45">
        <f>+G39+G40</f>
        <v>17343333.300000001</v>
      </c>
      <c r="H38" s="45">
        <f>+H39+H40</f>
        <v>10487083.300000001</v>
      </c>
      <c r="I38" s="45">
        <f>+I39+I40</f>
        <v>788500</v>
      </c>
      <c r="J38" s="45">
        <f>+J39+J40</f>
        <v>14807499.960000001</v>
      </c>
      <c r="K38" s="45">
        <f t="shared" ref="K38:N38" si="6">+K39+K40</f>
        <v>7827083.3099999996</v>
      </c>
      <c r="L38" s="45">
        <f t="shared" si="6"/>
        <v>7403749.9699999997</v>
      </c>
      <c r="M38" s="45">
        <f t="shared" si="6"/>
        <v>8777066.1300000008</v>
      </c>
      <c r="N38" s="45">
        <f t="shared" si="6"/>
        <v>9055921.3000000007</v>
      </c>
      <c r="O38" s="45">
        <f t="shared" si="2"/>
        <v>88947441.189999998</v>
      </c>
    </row>
    <row r="39" spans="1:15" x14ac:dyDescent="0.2">
      <c r="A39" s="47" t="s">
        <v>28</v>
      </c>
      <c r="B39" s="48">
        <v>100610748</v>
      </c>
      <c r="C39" s="48">
        <v>100610748</v>
      </c>
      <c r="D39" s="48">
        <v>0</v>
      </c>
      <c r="E39" s="48">
        <v>0</v>
      </c>
      <c r="F39" s="48">
        <v>10043316.119999999</v>
      </c>
      <c r="G39" s="48">
        <v>17343333.300000001</v>
      </c>
      <c r="H39" s="48">
        <v>10487083.300000001</v>
      </c>
      <c r="I39" s="48">
        <v>788500</v>
      </c>
      <c r="J39" s="48">
        <v>14807499.960000001</v>
      </c>
      <c r="K39" s="48">
        <v>7827083.3099999996</v>
      </c>
      <c r="L39" s="48">
        <v>7403749.9699999997</v>
      </c>
      <c r="M39" s="48">
        <v>8777066.1300000008</v>
      </c>
      <c r="N39" s="48">
        <v>9055921.3000000007</v>
      </c>
      <c r="O39" s="45">
        <f t="shared" si="2"/>
        <v>101341053.34999999</v>
      </c>
    </row>
    <row r="40" spans="1:15" x14ac:dyDescent="0.2">
      <c r="A40" s="47" t="s">
        <v>29</v>
      </c>
      <c r="B40" s="48">
        <v>0</v>
      </c>
      <c r="C40" s="48">
        <f>+C41+C42+C43+C44+C45+C46</f>
        <v>0</v>
      </c>
      <c r="D40" s="48">
        <v>0</v>
      </c>
      <c r="E40" s="48">
        <v>0</v>
      </c>
      <c r="F40" s="48">
        <v>0</v>
      </c>
      <c r="G40" s="48">
        <v>0</v>
      </c>
      <c r="H40" s="48">
        <v>0</v>
      </c>
      <c r="I40" s="48">
        <v>0</v>
      </c>
      <c r="J40" s="48">
        <v>0</v>
      </c>
      <c r="K40" s="48">
        <v>0</v>
      </c>
      <c r="L40" s="48">
        <v>0</v>
      </c>
      <c r="M40" s="48">
        <v>0</v>
      </c>
      <c r="N40" s="48">
        <v>0</v>
      </c>
      <c r="O40" s="45">
        <f t="shared" si="2"/>
        <v>14807499.960000001</v>
      </c>
    </row>
    <row r="41" spans="1:15" x14ac:dyDescent="0.2">
      <c r="A41" s="47" t="s">
        <v>30</v>
      </c>
      <c r="B41" s="48">
        <v>0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0</v>
      </c>
      <c r="L41" s="48">
        <v>0</v>
      </c>
      <c r="M41" s="48">
        <v>0</v>
      </c>
      <c r="N41" s="48">
        <v>0</v>
      </c>
      <c r="O41" s="45">
        <f t="shared" si="2"/>
        <v>0</v>
      </c>
    </row>
    <row r="42" spans="1:15" x14ac:dyDescent="0.2">
      <c r="A42" s="47" t="s">
        <v>31</v>
      </c>
      <c r="B42" s="48">
        <v>0</v>
      </c>
      <c r="C42" s="48">
        <v>0</v>
      </c>
      <c r="D42" s="48">
        <v>0</v>
      </c>
      <c r="E42" s="48">
        <v>0</v>
      </c>
      <c r="F42" s="48">
        <v>0</v>
      </c>
      <c r="G42" s="48">
        <v>0</v>
      </c>
      <c r="H42" s="48">
        <v>0</v>
      </c>
      <c r="I42" s="48">
        <v>0</v>
      </c>
      <c r="J42" s="48">
        <v>0</v>
      </c>
      <c r="K42" s="48">
        <v>0</v>
      </c>
      <c r="L42" s="48">
        <v>0</v>
      </c>
      <c r="M42" s="48">
        <v>0</v>
      </c>
      <c r="N42" s="48">
        <v>0</v>
      </c>
      <c r="O42" s="45">
        <f t="shared" si="2"/>
        <v>0</v>
      </c>
    </row>
    <row r="43" spans="1:15" x14ac:dyDescent="0.2">
      <c r="A43" s="47" t="s">
        <v>32</v>
      </c>
      <c r="B43" s="48">
        <v>0</v>
      </c>
      <c r="C43" s="48">
        <v>0</v>
      </c>
      <c r="D43" s="48">
        <v>0</v>
      </c>
      <c r="E43" s="48">
        <v>0</v>
      </c>
      <c r="F43" s="48">
        <v>0</v>
      </c>
      <c r="G43" s="48">
        <v>0</v>
      </c>
      <c r="H43" s="48">
        <v>0</v>
      </c>
      <c r="I43" s="48">
        <v>0</v>
      </c>
      <c r="J43" s="48">
        <v>0</v>
      </c>
      <c r="K43" s="48">
        <v>0</v>
      </c>
      <c r="L43" s="48">
        <v>0</v>
      </c>
      <c r="M43" s="48">
        <v>0</v>
      </c>
      <c r="N43" s="48">
        <v>0</v>
      </c>
      <c r="O43" s="45">
        <f t="shared" si="2"/>
        <v>0</v>
      </c>
    </row>
    <row r="44" spans="1:15" x14ac:dyDescent="0.2">
      <c r="A44" s="47" t="s">
        <v>33</v>
      </c>
      <c r="B44" s="48">
        <v>0</v>
      </c>
      <c r="C44" s="48">
        <v>0</v>
      </c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48">
        <v>0</v>
      </c>
      <c r="K44" s="48">
        <v>0</v>
      </c>
      <c r="L44" s="48">
        <v>0</v>
      </c>
      <c r="M44" s="48">
        <v>0</v>
      </c>
      <c r="N44" s="48">
        <v>0</v>
      </c>
      <c r="O44" s="45">
        <f t="shared" si="2"/>
        <v>0</v>
      </c>
    </row>
    <row r="45" spans="1:15" x14ac:dyDescent="0.2">
      <c r="A45" s="47" t="s">
        <v>34</v>
      </c>
      <c r="B45" s="48">
        <v>0</v>
      </c>
      <c r="C45" s="48">
        <v>0</v>
      </c>
      <c r="D45" s="48">
        <v>0</v>
      </c>
      <c r="E45" s="48">
        <v>0</v>
      </c>
      <c r="F45" s="48">
        <v>0</v>
      </c>
      <c r="G45" s="48">
        <v>0</v>
      </c>
      <c r="H45" s="48">
        <v>0</v>
      </c>
      <c r="I45" s="48">
        <v>0</v>
      </c>
      <c r="J45" s="48">
        <v>0</v>
      </c>
      <c r="K45" s="48">
        <v>0</v>
      </c>
      <c r="L45" s="48">
        <v>0</v>
      </c>
      <c r="M45" s="48">
        <v>0</v>
      </c>
      <c r="N45" s="48">
        <v>0</v>
      </c>
      <c r="O45" s="45">
        <f t="shared" si="2"/>
        <v>0</v>
      </c>
    </row>
    <row r="46" spans="1:15" x14ac:dyDescent="0.2">
      <c r="A46" s="47" t="s">
        <v>35</v>
      </c>
      <c r="B46" s="48">
        <v>0</v>
      </c>
      <c r="C46" s="48">
        <v>0</v>
      </c>
      <c r="D46" s="48">
        <v>0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45">
        <f t="shared" si="2"/>
        <v>0</v>
      </c>
    </row>
    <row r="47" spans="1:15" x14ac:dyDescent="0.2">
      <c r="A47" s="44" t="s">
        <v>36</v>
      </c>
      <c r="B47" s="45">
        <v>0</v>
      </c>
      <c r="C47" s="45">
        <f>+C48</f>
        <v>35564000</v>
      </c>
      <c r="D47" s="45">
        <v>0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5">
        <v>0</v>
      </c>
      <c r="K47" s="45">
        <v>0</v>
      </c>
      <c r="L47" s="45">
        <v>0</v>
      </c>
      <c r="M47" s="45">
        <v>0</v>
      </c>
      <c r="N47" s="45">
        <v>0</v>
      </c>
      <c r="O47" s="45">
        <f t="shared" si="2"/>
        <v>0</v>
      </c>
    </row>
    <row r="48" spans="1:15" x14ac:dyDescent="0.2">
      <c r="A48" s="47" t="s">
        <v>37</v>
      </c>
      <c r="B48" s="48">
        <v>0</v>
      </c>
      <c r="C48" s="48">
        <v>35564000</v>
      </c>
      <c r="D48" s="48">
        <v>0</v>
      </c>
      <c r="E48" s="48">
        <v>0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48">
        <v>0</v>
      </c>
      <c r="L48" s="48">
        <v>0</v>
      </c>
      <c r="M48" s="48">
        <v>0</v>
      </c>
      <c r="N48" s="48">
        <v>0</v>
      </c>
      <c r="O48" s="45">
        <f t="shared" si="2"/>
        <v>0</v>
      </c>
    </row>
    <row r="49" spans="1:15" x14ac:dyDescent="0.2">
      <c r="A49" s="47" t="s">
        <v>38</v>
      </c>
      <c r="B49" s="48">
        <v>0</v>
      </c>
      <c r="C49" s="48">
        <v>0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8">
        <v>0</v>
      </c>
      <c r="N49" s="48">
        <v>0</v>
      </c>
      <c r="O49" s="45">
        <f t="shared" si="2"/>
        <v>0</v>
      </c>
    </row>
    <row r="50" spans="1:15" x14ac:dyDescent="0.2">
      <c r="A50" s="47" t="s">
        <v>39</v>
      </c>
      <c r="B50" s="48">
        <v>0</v>
      </c>
      <c r="C50" s="48">
        <v>0</v>
      </c>
      <c r="D50" s="48">
        <v>0</v>
      </c>
      <c r="E50" s="48">
        <v>0</v>
      </c>
      <c r="F50" s="48">
        <v>0</v>
      </c>
      <c r="G50" s="48">
        <v>0</v>
      </c>
      <c r="H50" s="48">
        <v>0</v>
      </c>
      <c r="I50" s="48">
        <v>0</v>
      </c>
      <c r="J50" s="48">
        <v>0</v>
      </c>
      <c r="K50" s="48">
        <v>0</v>
      </c>
      <c r="L50" s="48">
        <v>0</v>
      </c>
      <c r="M50" s="48">
        <v>0</v>
      </c>
      <c r="N50" s="48">
        <v>0</v>
      </c>
      <c r="O50" s="45">
        <f t="shared" si="2"/>
        <v>0</v>
      </c>
    </row>
    <row r="51" spans="1:15" x14ac:dyDescent="0.2">
      <c r="A51" s="47" t="s">
        <v>40</v>
      </c>
      <c r="B51" s="48">
        <v>0</v>
      </c>
      <c r="C51" s="48">
        <v>0</v>
      </c>
      <c r="D51" s="48">
        <v>0</v>
      </c>
      <c r="E51" s="48">
        <v>0</v>
      </c>
      <c r="F51" s="48">
        <v>0</v>
      </c>
      <c r="G51" s="48">
        <v>0</v>
      </c>
      <c r="H51" s="48">
        <v>0</v>
      </c>
      <c r="I51" s="48">
        <v>0</v>
      </c>
      <c r="J51" s="48">
        <v>0</v>
      </c>
      <c r="K51" s="48">
        <v>0</v>
      </c>
      <c r="L51" s="48">
        <v>0</v>
      </c>
      <c r="M51" s="48">
        <v>0</v>
      </c>
      <c r="N51" s="48">
        <v>0</v>
      </c>
      <c r="O51" s="45">
        <f t="shared" si="2"/>
        <v>0</v>
      </c>
    </row>
    <row r="52" spans="1:15" x14ac:dyDescent="0.2">
      <c r="A52" s="47" t="s">
        <v>41</v>
      </c>
      <c r="B52" s="48">
        <v>0</v>
      </c>
      <c r="C52" s="48">
        <v>0</v>
      </c>
      <c r="D52" s="48">
        <v>0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v>0</v>
      </c>
      <c r="O52" s="45">
        <f t="shared" si="2"/>
        <v>0</v>
      </c>
    </row>
    <row r="53" spans="1:15" x14ac:dyDescent="0.2">
      <c r="A53" s="47" t="s">
        <v>42</v>
      </c>
      <c r="B53" s="48">
        <v>0</v>
      </c>
      <c r="C53" s="48">
        <v>0</v>
      </c>
      <c r="D53" s="48">
        <v>0</v>
      </c>
      <c r="E53" s="48">
        <v>0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v>0</v>
      </c>
      <c r="O53" s="45">
        <f t="shared" si="2"/>
        <v>0</v>
      </c>
    </row>
    <row r="54" spans="1:15" x14ac:dyDescent="0.2">
      <c r="A54" s="44" t="s">
        <v>43</v>
      </c>
      <c r="B54" s="45">
        <f>+B55+B56+B57+B58+B59+B60+B61+B62</f>
        <v>74735000</v>
      </c>
      <c r="C54" s="45">
        <f>+C55+C56+C57+C58+C59+C60+C61+C62+C63</f>
        <v>201200082</v>
      </c>
      <c r="D54" s="45">
        <f>+D55</f>
        <v>0</v>
      </c>
      <c r="E54" s="45">
        <f>+E55</f>
        <v>356548.72</v>
      </c>
      <c r="F54" s="45">
        <f>+F55+F56+F57+F58+F59+F60+F61+F62+F63</f>
        <v>464291.33999999997</v>
      </c>
      <c r="G54" s="45">
        <f>+G55+G56+G57+G58+G59+G60+G61+G62+G63</f>
        <v>1824650</v>
      </c>
      <c r="H54" s="45">
        <f>+H55+H56+H57+H58+H59+H60+H61+H62+H63</f>
        <v>25149.83</v>
      </c>
      <c r="I54" s="45">
        <f>+I55+I56+I57+I58+I59+I60+I61+I62+I63</f>
        <v>0</v>
      </c>
      <c r="J54" s="45">
        <f>+J55+J56+J57+J58+J59+J60+J61+J62+J63</f>
        <v>232360</v>
      </c>
      <c r="K54" s="45">
        <f t="shared" ref="K54:N54" si="7">+K55+K56+K57+K58+K59+K60+K61+K62+K63</f>
        <v>3430676.22</v>
      </c>
      <c r="L54" s="45">
        <f t="shared" si="7"/>
        <v>1075415</v>
      </c>
      <c r="M54" s="45">
        <f t="shared" si="7"/>
        <v>0</v>
      </c>
      <c r="N54" s="45">
        <f t="shared" si="7"/>
        <v>3012292.38</v>
      </c>
      <c r="O54" s="45">
        <f t="shared" si="2"/>
        <v>10421383.49</v>
      </c>
    </row>
    <row r="55" spans="1:15" x14ac:dyDescent="0.2">
      <c r="A55" s="47" t="s">
        <v>44</v>
      </c>
      <c r="B55" s="48">
        <v>18350000</v>
      </c>
      <c r="C55" s="48">
        <v>96344000</v>
      </c>
      <c r="D55" s="48">
        <v>0</v>
      </c>
      <c r="E55" s="48">
        <v>356548.72</v>
      </c>
      <c r="F55" s="48">
        <v>229356.6</v>
      </c>
      <c r="G55" s="48">
        <v>120000</v>
      </c>
      <c r="H55" s="48">
        <v>0</v>
      </c>
      <c r="I55" s="48">
        <v>0</v>
      </c>
      <c r="J55" s="48">
        <v>0</v>
      </c>
      <c r="K55" s="48">
        <v>3426900.22</v>
      </c>
      <c r="L55" s="48">
        <v>348480.04</v>
      </c>
      <c r="M55" s="48">
        <v>0</v>
      </c>
      <c r="N55" s="48">
        <v>1755894.88</v>
      </c>
      <c r="O55" s="45">
        <f t="shared" si="2"/>
        <v>6469540.46</v>
      </c>
    </row>
    <row r="56" spans="1:15" x14ac:dyDescent="0.2">
      <c r="A56" s="47" t="s">
        <v>45</v>
      </c>
      <c r="B56" s="48">
        <v>2735000</v>
      </c>
      <c r="C56" s="48">
        <v>25955000</v>
      </c>
      <c r="D56" s="48">
        <v>0</v>
      </c>
      <c r="E56" s="48">
        <v>0</v>
      </c>
      <c r="F56" s="48">
        <v>0</v>
      </c>
      <c r="G56" s="48">
        <v>1345250</v>
      </c>
      <c r="H56" s="48">
        <v>0</v>
      </c>
      <c r="I56" s="48">
        <v>0</v>
      </c>
      <c r="J56" s="48">
        <v>210630</v>
      </c>
      <c r="K56" s="48">
        <v>3776</v>
      </c>
      <c r="L56" s="48">
        <v>0</v>
      </c>
      <c r="M56" s="48">
        <v>0</v>
      </c>
      <c r="N56" s="48">
        <v>0</v>
      </c>
      <c r="O56" s="45">
        <f t="shared" si="2"/>
        <v>1559656</v>
      </c>
    </row>
    <row r="57" spans="1:15" x14ac:dyDescent="0.2">
      <c r="A57" s="47" t="s">
        <v>46</v>
      </c>
      <c r="B57" s="48">
        <v>145000</v>
      </c>
      <c r="C57" s="48">
        <v>3171000</v>
      </c>
      <c r="D57" s="48">
        <v>0</v>
      </c>
      <c r="E57" s="48">
        <v>0</v>
      </c>
      <c r="F57" s="48">
        <v>0</v>
      </c>
      <c r="G57" s="48">
        <v>0</v>
      </c>
      <c r="H57" s="48">
        <v>25149.83</v>
      </c>
      <c r="I57" s="48">
        <v>0</v>
      </c>
      <c r="J57" s="48">
        <v>21730</v>
      </c>
      <c r="K57" s="48">
        <v>0</v>
      </c>
      <c r="L57" s="48">
        <v>0</v>
      </c>
      <c r="M57" s="48">
        <v>0</v>
      </c>
      <c r="N57" s="48">
        <v>0</v>
      </c>
      <c r="O57" s="45">
        <f t="shared" si="2"/>
        <v>257509.83000000002</v>
      </c>
    </row>
    <row r="58" spans="1:15" x14ac:dyDescent="0.2">
      <c r="A58" s="47" t="s">
        <v>47</v>
      </c>
      <c r="B58" s="48">
        <v>15100000</v>
      </c>
      <c r="C58" s="48">
        <v>31750000</v>
      </c>
      <c r="D58" s="48">
        <v>0</v>
      </c>
      <c r="E58" s="48">
        <v>0</v>
      </c>
      <c r="F58" s="48">
        <v>0</v>
      </c>
      <c r="G58" s="48">
        <v>0</v>
      </c>
      <c r="H58" s="48">
        <v>0</v>
      </c>
      <c r="I58" s="48">
        <v>0</v>
      </c>
      <c r="J58" s="48">
        <v>0</v>
      </c>
      <c r="K58" s="48">
        <v>0</v>
      </c>
      <c r="L58" s="48">
        <v>0</v>
      </c>
      <c r="M58" s="48">
        <v>0</v>
      </c>
      <c r="N58" s="48">
        <v>0</v>
      </c>
      <c r="O58" s="45">
        <f t="shared" si="2"/>
        <v>21730</v>
      </c>
    </row>
    <row r="59" spans="1:15" x14ac:dyDescent="0.2">
      <c r="A59" s="47" t="s">
        <v>48</v>
      </c>
      <c r="B59" s="48">
        <v>25805000</v>
      </c>
      <c r="C59" s="48">
        <v>21438082</v>
      </c>
      <c r="D59" s="48">
        <v>0</v>
      </c>
      <c r="E59" s="48">
        <v>0</v>
      </c>
      <c r="F59" s="48">
        <v>198354.74</v>
      </c>
      <c r="G59" s="48">
        <v>-140600</v>
      </c>
      <c r="H59" s="48">
        <v>0</v>
      </c>
      <c r="I59" s="48">
        <v>0</v>
      </c>
      <c r="J59" s="48">
        <v>0</v>
      </c>
      <c r="K59" s="48">
        <v>0</v>
      </c>
      <c r="L59" s="48">
        <v>726934.96</v>
      </c>
      <c r="M59" s="48">
        <v>0</v>
      </c>
      <c r="N59" s="48">
        <v>236955.8</v>
      </c>
      <c r="O59" s="45">
        <f t="shared" si="2"/>
        <v>1021645.5</v>
      </c>
    </row>
    <row r="60" spans="1:15" x14ac:dyDescent="0.2">
      <c r="A60" s="47" t="s">
        <v>49</v>
      </c>
      <c r="B60" s="48">
        <v>0</v>
      </c>
      <c r="C60" s="48">
        <v>1150000</v>
      </c>
      <c r="D60" s="48">
        <v>0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0</v>
      </c>
      <c r="L60" s="48">
        <v>0</v>
      </c>
      <c r="M60" s="48">
        <v>0</v>
      </c>
      <c r="N60" s="48">
        <v>0</v>
      </c>
      <c r="O60" s="45">
        <f t="shared" si="2"/>
        <v>0</v>
      </c>
    </row>
    <row r="61" spans="1:15" x14ac:dyDescent="0.2">
      <c r="A61" s="47" t="s">
        <v>50</v>
      </c>
      <c r="B61" s="48">
        <v>0</v>
      </c>
      <c r="C61" s="48">
        <v>0</v>
      </c>
      <c r="D61" s="48">
        <v>0</v>
      </c>
      <c r="E61" s="48">
        <v>0</v>
      </c>
      <c r="F61" s="48">
        <v>0</v>
      </c>
      <c r="G61" s="48">
        <v>0</v>
      </c>
      <c r="H61" s="48">
        <v>0</v>
      </c>
      <c r="I61" s="48">
        <v>0</v>
      </c>
      <c r="J61" s="48">
        <v>0</v>
      </c>
      <c r="K61" s="48">
        <v>0</v>
      </c>
      <c r="L61" s="48">
        <v>0</v>
      </c>
      <c r="M61" s="48">
        <v>0</v>
      </c>
      <c r="N61" s="48">
        <v>0</v>
      </c>
      <c r="O61" s="45">
        <f t="shared" si="2"/>
        <v>0</v>
      </c>
    </row>
    <row r="62" spans="1:15" x14ac:dyDescent="0.2">
      <c r="A62" s="47" t="s">
        <v>51</v>
      </c>
      <c r="B62" s="48">
        <v>12600000</v>
      </c>
      <c r="C62" s="48">
        <v>21092000</v>
      </c>
      <c r="D62" s="48">
        <v>0</v>
      </c>
      <c r="E62" s="48">
        <v>0</v>
      </c>
      <c r="F62" s="48">
        <v>0</v>
      </c>
      <c r="G62" s="48">
        <v>500000</v>
      </c>
      <c r="H62" s="48">
        <v>0</v>
      </c>
      <c r="I62" s="48">
        <v>0</v>
      </c>
      <c r="J62" s="48">
        <v>0</v>
      </c>
      <c r="K62" s="48">
        <v>0</v>
      </c>
      <c r="L62" s="48">
        <v>0</v>
      </c>
      <c r="M62" s="48">
        <v>0</v>
      </c>
      <c r="N62" s="48">
        <v>1019441.7</v>
      </c>
      <c r="O62" s="45">
        <f t="shared" si="2"/>
        <v>1519441.7</v>
      </c>
    </row>
    <row r="63" spans="1:15" x14ac:dyDescent="0.2">
      <c r="A63" s="47" t="s">
        <v>52</v>
      </c>
      <c r="B63" s="48">
        <v>0</v>
      </c>
      <c r="C63" s="48">
        <v>300000</v>
      </c>
      <c r="D63" s="48">
        <v>0</v>
      </c>
      <c r="E63" s="48">
        <v>0</v>
      </c>
      <c r="F63" s="48">
        <v>36580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>
        <v>0</v>
      </c>
      <c r="O63" s="45">
        <f t="shared" si="2"/>
        <v>36580</v>
      </c>
    </row>
    <row r="64" spans="1:15" x14ac:dyDescent="0.2">
      <c r="A64" s="44" t="s">
        <v>53</v>
      </c>
      <c r="B64" s="45">
        <f>+B65+B66+B67+B68</f>
        <v>12350000</v>
      </c>
      <c r="C64" s="45">
        <f>+C65+C66+C67+C68</f>
        <v>5086000</v>
      </c>
      <c r="D64" s="45">
        <v>0</v>
      </c>
      <c r="E64" s="45">
        <v>0</v>
      </c>
      <c r="F64" s="45">
        <v>0</v>
      </c>
      <c r="G64" s="45">
        <v>0</v>
      </c>
      <c r="H64" s="45">
        <f>+H65</f>
        <v>793124.48</v>
      </c>
      <c r="I64" s="45">
        <f>+I65</f>
        <v>2944169.2</v>
      </c>
      <c r="J64" s="45">
        <f>+J65</f>
        <v>0</v>
      </c>
      <c r="K64" s="45">
        <v>0</v>
      </c>
      <c r="L64" s="45">
        <f>+L65</f>
        <v>0</v>
      </c>
      <c r="M64" s="45">
        <f>+M65</f>
        <v>0</v>
      </c>
      <c r="N64" s="45">
        <f>+N65</f>
        <v>0</v>
      </c>
      <c r="O64" s="45">
        <f t="shared" si="2"/>
        <v>3737293.68</v>
      </c>
    </row>
    <row r="65" spans="1:15" x14ac:dyDescent="0.2">
      <c r="A65" s="47" t="s">
        <v>54</v>
      </c>
      <c r="B65" s="48">
        <v>12350000</v>
      </c>
      <c r="C65" s="48">
        <v>5086000</v>
      </c>
      <c r="D65" s="48">
        <v>0</v>
      </c>
      <c r="E65" s="48">
        <v>0</v>
      </c>
      <c r="F65" s="48">
        <v>0</v>
      </c>
      <c r="G65" s="48">
        <v>0</v>
      </c>
      <c r="H65" s="48">
        <v>793124.48</v>
      </c>
      <c r="I65" s="48">
        <v>2944169.2</v>
      </c>
      <c r="J65" s="48">
        <v>0</v>
      </c>
      <c r="K65" s="48">
        <v>0</v>
      </c>
      <c r="L65" s="48">
        <v>0</v>
      </c>
      <c r="M65" s="48">
        <v>0</v>
      </c>
      <c r="N65" s="48">
        <v>0</v>
      </c>
      <c r="O65" s="45">
        <f t="shared" si="2"/>
        <v>3737293.68</v>
      </c>
    </row>
    <row r="66" spans="1:15" x14ac:dyDescent="0.2">
      <c r="A66" s="47" t="s">
        <v>55</v>
      </c>
      <c r="B66" s="48">
        <v>0</v>
      </c>
      <c r="C66" s="48">
        <v>0</v>
      </c>
      <c r="D66" s="48">
        <v>0</v>
      </c>
      <c r="E66" s="48">
        <v>0</v>
      </c>
      <c r="F66" s="48">
        <v>0</v>
      </c>
      <c r="G66" s="48">
        <v>0</v>
      </c>
      <c r="H66" s="48">
        <v>0</v>
      </c>
      <c r="I66" s="48">
        <v>0</v>
      </c>
      <c r="J66" s="48">
        <v>0</v>
      </c>
      <c r="K66" s="48">
        <v>0</v>
      </c>
      <c r="L66" s="48">
        <v>0</v>
      </c>
      <c r="M66" s="48">
        <v>0</v>
      </c>
      <c r="N66" s="48">
        <v>0</v>
      </c>
      <c r="O66" s="45">
        <f t="shared" si="2"/>
        <v>0</v>
      </c>
    </row>
    <row r="67" spans="1:15" x14ac:dyDescent="0.2">
      <c r="A67" s="47" t="s">
        <v>56</v>
      </c>
      <c r="B67" s="48">
        <v>0</v>
      </c>
      <c r="C67" s="48">
        <v>0</v>
      </c>
      <c r="D67" s="48">
        <v>0</v>
      </c>
      <c r="E67" s="48">
        <v>0</v>
      </c>
      <c r="F67" s="48">
        <v>0</v>
      </c>
      <c r="G67" s="48">
        <v>0</v>
      </c>
      <c r="H67" s="48">
        <v>0</v>
      </c>
      <c r="I67" s="48">
        <v>0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5">
        <f t="shared" si="2"/>
        <v>0</v>
      </c>
    </row>
    <row r="68" spans="1:15" x14ac:dyDescent="0.2">
      <c r="A68" s="47" t="s">
        <v>57</v>
      </c>
      <c r="B68" s="48">
        <v>0</v>
      </c>
      <c r="C68" s="48">
        <v>0</v>
      </c>
      <c r="D68" s="48">
        <v>0</v>
      </c>
      <c r="E68" s="48">
        <v>0</v>
      </c>
      <c r="F68" s="48">
        <v>0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8">
        <v>0</v>
      </c>
      <c r="M68" s="48">
        <v>0</v>
      </c>
      <c r="N68" s="48">
        <v>0</v>
      </c>
      <c r="O68" s="45">
        <f t="shared" si="2"/>
        <v>0</v>
      </c>
    </row>
    <row r="69" spans="1:15" x14ac:dyDescent="0.2">
      <c r="A69" s="44" t="s">
        <v>58</v>
      </c>
      <c r="B69" s="45">
        <v>0</v>
      </c>
      <c r="C69" s="45">
        <v>0</v>
      </c>
      <c r="D69" s="45">
        <v>0</v>
      </c>
      <c r="E69" s="45">
        <v>0</v>
      </c>
      <c r="F69" s="45">
        <v>0</v>
      </c>
      <c r="G69" s="45">
        <v>0</v>
      </c>
      <c r="H69" s="45">
        <v>0</v>
      </c>
      <c r="I69" s="45">
        <v>0</v>
      </c>
      <c r="J69" s="45">
        <v>0</v>
      </c>
      <c r="K69" s="45">
        <v>0</v>
      </c>
      <c r="L69" s="45">
        <v>0</v>
      </c>
      <c r="M69" s="45">
        <v>0</v>
      </c>
      <c r="N69" s="45">
        <v>0</v>
      </c>
      <c r="O69" s="45">
        <f t="shared" si="2"/>
        <v>0</v>
      </c>
    </row>
    <row r="70" spans="1:15" x14ac:dyDescent="0.2">
      <c r="A70" s="47" t="s">
        <v>59</v>
      </c>
      <c r="B70" s="48">
        <v>0</v>
      </c>
      <c r="C70" s="48">
        <v>0</v>
      </c>
      <c r="D70" s="48">
        <v>0</v>
      </c>
      <c r="E70" s="48">
        <v>0</v>
      </c>
      <c r="F70" s="48">
        <v>0</v>
      </c>
      <c r="G70" s="48">
        <v>0</v>
      </c>
      <c r="H70" s="48">
        <v>0</v>
      </c>
      <c r="I70" s="48">
        <v>0</v>
      </c>
      <c r="J70" s="48">
        <v>0</v>
      </c>
      <c r="K70" s="48">
        <v>0</v>
      </c>
      <c r="L70" s="48">
        <v>0</v>
      </c>
      <c r="M70" s="48">
        <v>0</v>
      </c>
      <c r="N70" s="48">
        <v>0</v>
      </c>
      <c r="O70" s="45">
        <f t="shared" si="2"/>
        <v>0</v>
      </c>
    </row>
    <row r="71" spans="1:15" x14ac:dyDescent="0.2">
      <c r="A71" s="47" t="s">
        <v>60</v>
      </c>
      <c r="B71" s="48">
        <v>0</v>
      </c>
      <c r="C71" s="48">
        <v>0</v>
      </c>
      <c r="D71" s="48">
        <v>0</v>
      </c>
      <c r="E71" s="48">
        <v>0</v>
      </c>
      <c r="F71" s="48">
        <v>0</v>
      </c>
      <c r="G71" s="48">
        <v>0</v>
      </c>
      <c r="H71" s="48">
        <v>0</v>
      </c>
      <c r="I71" s="48">
        <v>0</v>
      </c>
      <c r="J71" s="48">
        <v>0</v>
      </c>
      <c r="K71" s="48">
        <v>0</v>
      </c>
      <c r="L71" s="48">
        <v>0</v>
      </c>
      <c r="M71" s="48">
        <v>0</v>
      </c>
      <c r="N71" s="48">
        <v>0</v>
      </c>
      <c r="O71" s="45">
        <f t="shared" si="2"/>
        <v>0</v>
      </c>
    </row>
    <row r="72" spans="1:15" x14ac:dyDescent="0.2">
      <c r="A72" s="44" t="s">
        <v>61</v>
      </c>
      <c r="B72" s="45">
        <v>0</v>
      </c>
      <c r="C72" s="45">
        <v>0</v>
      </c>
      <c r="D72" s="45">
        <v>0</v>
      </c>
      <c r="E72" s="45">
        <v>0</v>
      </c>
      <c r="F72" s="45">
        <v>0</v>
      </c>
      <c r="G72" s="45">
        <v>0</v>
      </c>
      <c r="H72" s="45">
        <v>0</v>
      </c>
      <c r="I72" s="45">
        <v>0</v>
      </c>
      <c r="J72" s="45">
        <v>0</v>
      </c>
      <c r="K72" s="45">
        <v>0</v>
      </c>
      <c r="L72" s="45">
        <v>0</v>
      </c>
      <c r="M72" s="45">
        <v>0</v>
      </c>
      <c r="N72" s="45">
        <v>0</v>
      </c>
      <c r="O72" s="45">
        <f t="shared" si="2"/>
        <v>0</v>
      </c>
    </row>
    <row r="73" spans="1:15" x14ac:dyDescent="0.2">
      <c r="A73" s="47" t="s">
        <v>62</v>
      </c>
      <c r="B73" s="48">
        <v>0</v>
      </c>
      <c r="C73" s="48">
        <v>0</v>
      </c>
      <c r="D73" s="48">
        <v>0</v>
      </c>
      <c r="E73" s="48">
        <v>0</v>
      </c>
      <c r="F73" s="48">
        <v>0</v>
      </c>
      <c r="G73" s="48">
        <v>0</v>
      </c>
      <c r="H73" s="48">
        <v>0</v>
      </c>
      <c r="I73" s="48">
        <v>0</v>
      </c>
      <c r="J73" s="48">
        <v>0</v>
      </c>
      <c r="K73" s="48">
        <v>0</v>
      </c>
      <c r="L73" s="48">
        <v>0</v>
      </c>
      <c r="M73" s="48">
        <v>0</v>
      </c>
      <c r="N73" s="48">
        <v>0</v>
      </c>
      <c r="O73" s="45">
        <f t="shared" si="2"/>
        <v>0</v>
      </c>
    </row>
    <row r="74" spans="1:15" x14ac:dyDescent="0.2">
      <c r="A74" s="47" t="s">
        <v>63</v>
      </c>
      <c r="B74" s="48">
        <v>0</v>
      </c>
      <c r="C74" s="48">
        <v>0</v>
      </c>
      <c r="D74" s="48">
        <v>0</v>
      </c>
      <c r="E74" s="48">
        <v>0</v>
      </c>
      <c r="F74" s="48">
        <v>0</v>
      </c>
      <c r="G74" s="48">
        <v>0</v>
      </c>
      <c r="H74" s="48">
        <v>0</v>
      </c>
      <c r="I74" s="48">
        <v>0</v>
      </c>
      <c r="J74" s="48">
        <v>0</v>
      </c>
      <c r="K74" s="48">
        <v>0</v>
      </c>
      <c r="L74" s="48">
        <v>0</v>
      </c>
      <c r="M74" s="48">
        <v>0</v>
      </c>
      <c r="N74" s="48">
        <v>0</v>
      </c>
      <c r="O74" s="45">
        <f t="shared" si="2"/>
        <v>0</v>
      </c>
    </row>
    <row r="75" spans="1:15" x14ac:dyDescent="0.2">
      <c r="A75" s="47" t="s">
        <v>64</v>
      </c>
      <c r="B75" s="48">
        <v>0</v>
      </c>
      <c r="C75" s="48">
        <v>0</v>
      </c>
      <c r="D75" s="48">
        <v>0</v>
      </c>
      <c r="E75" s="48">
        <v>0</v>
      </c>
      <c r="F75" s="48">
        <v>0</v>
      </c>
      <c r="G75" s="48">
        <v>0</v>
      </c>
      <c r="H75" s="48">
        <v>0</v>
      </c>
      <c r="I75" s="48">
        <v>0</v>
      </c>
      <c r="J75" s="48">
        <v>0</v>
      </c>
      <c r="K75" s="48">
        <v>0</v>
      </c>
      <c r="L75" s="48">
        <v>0</v>
      </c>
      <c r="M75" s="48">
        <v>0</v>
      </c>
      <c r="N75" s="48">
        <v>0</v>
      </c>
      <c r="O75" s="45">
        <f t="shared" si="2"/>
        <v>0</v>
      </c>
    </row>
    <row r="76" spans="1:15" x14ac:dyDescent="0.2">
      <c r="A76" s="50" t="s">
        <v>67</v>
      </c>
      <c r="B76" s="51">
        <v>0</v>
      </c>
      <c r="C76" s="51">
        <v>0</v>
      </c>
      <c r="D76" s="45">
        <v>0</v>
      </c>
      <c r="E76" s="45">
        <v>0</v>
      </c>
      <c r="F76" s="45">
        <v>0</v>
      </c>
      <c r="G76" s="45">
        <v>0</v>
      </c>
      <c r="H76" s="45">
        <v>0</v>
      </c>
      <c r="I76" s="45">
        <v>0</v>
      </c>
      <c r="J76" s="45">
        <v>0</v>
      </c>
      <c r="K76" s="45">
        <v>0</v>
      </c>
      <c r="L76" s="45">
        <v>0</v>
      </c>
      <c r="M76" s="45">
        <v>0</v>
      </c>
      <c r="N76" s="45">
        <v>0</v>
      </c>
      <c r="O76" s="45">
        <f t="shared" si="2"/>
        <v>0</v>
      </c>
    </row>
    <row r="77" spans="1:15" x14ac:dyDescent="0.2">
      <c r="A77" s="44" t="s">
        <v>68</v>
      </c>
      <c r="B77" s="48">
        <v>0</v>
      </c>
      <c r="C77" s="48">
        <v>0</v>
      </c>
      <c r="D77" s="48">
        <v>0</v>
      </c>
      <c r="E77" s="48">
        <v>0</v>
      </c>
      <c r="F77" s="48">
        <v>0</v>
      </c>
      <c r="G77" s="48">
        <v>0</v>
      </c>
      <c r="H77" s="48">
        <v>0</v>
      </c>
      <c r="I77" s="48">
        <v>0</v>
      </c>
      <c r="J77" s="48">
        <v>0</v>
      </c>
      <c r="K77" s="48">
        <v>0</v>
      </c>
      <c r="L77" s="48">
        <v>0</v>
      </c>
      <c r="M77" s="48">
        <v>0</v>
      </c>
      <c r="N77" s="48">
        <v>0</v>
      </c>
      <c r="O77" s="45">
        <f t="shared" ref="O77:O85" si="8">+D77+E77+F77+G77+H77+I77+J76+J77+K77+L77+M77+N77</f>
        <v>0</v>
      </c>
    </row>
    <row r="78" spans="1:15" x14ac:dyDescent="0.2">
      <c r="A78" s="47" t="s">
        <v>69</v>
      </c>
      <c r="B78" s="48">
        <v>0</v>
      </c>
      <c r="C78" s="48">
        <v>0</v>
      </c>
      <c r="D78" s="48">
        <v>0</v>
      </c>
      <c r="E78" s="48">
        <v>0</v>
      </c>
      <c r="F78" s="48">
        <v>0</v>
      </c>
      <c r="G78" s="48">
        <v>0</v>
      </c>
      <c r="H78" s="48">
        <v>0</v>
      </c>
      <c r="I78" s="48">
        <v>0</v>
      </c>
      <c r="J78" s="48">
        <v>0</v>
      </c>
      <c r="K78" s="48">
        <v>0</v>
      </c>
      <c r="L78" s="48">
        <v>0</v>
      </c>
      <c r="M78" s="48">
        <v>0</v>
      </c>
      <c r="N78" s="48">
        <v>0</v>
      </c>
      <c r="O78" s="45">
        <f t="shared" si="8"/>
        <v>0</v>
      </c>
    </row>
    <row r="79" spans="1:15" x14ac:dyDescent="0.2">
      <c r="A79" s="47" t="s">
        <v>70</v>
      </c>
      <c r="B79" s="48">
        <v>0</v>
      </c>
      <c r="C79" s="48">
        <v>0</v>
      </c>
      <c r="D79" s="48">
        <v>0</v>
      </c>
      <c r="E79" s="48">
        <v>0</v>
      </c>
      <c r="F79" s="48">
        <v>0</v>
      </c>
      <c r="G79" s="48">
        <v>0</v>
      </c>
      <c r="H79" s="48">
        <v>0</v>
      </c>
      <c r="I79" s="48">
        <v>0</v>
      </c>
      <c r="J79" s="48">
        <v>0</v>
      </c>
      <c r="K79" s="48">
        <v>0</v>
      </c>
      <c r="L79" s="48">
        <v>0</v>
      </c>
      <c r="M79" s="48">
        <v>0</v>
      </c>
      <c r="N79" s="48">
        <v>0</v>
      </c>
      <c r="O79" s="45">
        <f t="shared" si="8"/>
        <v>0</v>
      </c>
    </row>
    <row r="80" spans="1:15" x14ac:dyDescent="0.2">
      <c r="A80" s="44" t="s">
        <v>71</v>
      </c>
      <c r="B80" s="48">
        <v>0</v>
      </c>
      <c r="C80" s="48">
        <v>0</v>
      </c>
      <c r="D80" s="48">
        <v>0</v>
      </c>
      <c r="E80" s="48">
        <v>0</v>
      </c>
      <c r="F80" s="48">
        <v>0</v>
      </c>
      <c r="G80" s="48">
        <v>0</v>
      </c>
      <c r="H80" s="48">
        <v>0</v>
      </c>
      <c r="I80" s="48">
        <v>0</v>
      </c>
      <c r="J80" s="48">
        <v>0</v>
      </c>
      <c r="K80" s="48">
        <v>0</v>
      </c>
      <c r="L80" s="48">
        <v>0</v>
      </c>
      <c r="M80" s="48">
        <v>0</v>
      </c>
      <c r="N80" s="48">
        <v>0</v>
      </c>
      <c r="O80" s="45">
        <f t="shared" si="8"/>
        <v>0</v>
      </c>
    </row>
    <row r="81" spans="1:15" x14ac:dyDescent="0.2">
      <c r="A81" s="47" t="s">
        <v>72</v>
      </c>
      <c r="B81" s="48">
        <v>0</v>
      </c>
      <c r="C81" s="48">
        <v>0</v>
      </c>
      <c r="D81" s="48">
        <v>0</v>
      </c>
      <c r="E81" s="48">
        <v>0</v>
      </c>
      <c r="F81" s="48">
        <v>0</v>
      </c>
      <c r="G81" s="48">
        <v>0</v>
      </c>
      <c r="H81" s="48">
        <v>0</v>
      </c>
      <c r="I81" s="48">
        <v>0</v>
      </c>
      <c r="J81" s="48">
        <v>0</v>
      </c>
      <c r="K81" s="48">
        <v>0</v>
      </c>
      <c r="L81" s="48">
        <v>0</v>
      </c>
      <c r="M81" s="48">
        <v>0</v>
      </c>
      <c r="N81" s="48">
        <v>0</v>
      </c>
      <c r="O81" s="45">
        <f t="shared" si="8"/>
        <v>0</v>
      </c>
    </row>
    <row r="82" spans="1:15" x14ac:dyDescent="0.2">
      <c r="A82" s="47" t="s">
        <v>73</v>
      </c>
      <c r="B82" s="48">
        <v>0</v>
      </c>
      <c r="C82" s="48">
        <v>0</v>
      </c>
      <c r="D82" s="48">
        <v>0</v>
      </c>
      <c r="E82" s="48">
        <v>0</v>
      </c>
      <c r="F82" s="48">
        <v>0</v>
      </c>
      <c r="G82" s="48">
        <v>0</v>
      </c>
      <c r="H82" s="48">
        <v>0</v>
      </c>
      <c r="I82" s="48">
        <v>0</v>
      </c>
      <c r="J82" s="48">
        <v>0</v>
      </c>
      <c r="K82" s="48">
        <v>0</v>
      </c>
      <c r="L82" s="48">
        <v>0</v>
      </c>
      <c r="M82" s="48">
        <v>0</v>
      </c>
      <c r="N82" s="48">
        <v>0</v>
      </c>
      <c r="O82" s="45">
        <f t="shared" si="8"/>
        <v>0</v>
      </c>
    </row>
    <row r="83" spans="1:15" x14ac:dyDescent="0.2">
      <c r="A83" s="44" t="s">
        <v>74</v>
      </c>
      <c r="B83" s="48">
        <v>0</v>
      </c>
      <c r="C83" s="48">
        <v>0</v>
      </c>
      <c r="D83" s="48">
        <v>0</v>
      </c>
      <c r="E83" s="48">
        <v>0</v>
      </c>
      <c r="F83" s="48">
        <v>0</v>
      </c>
      <c r="G83" s="48">
        <v>0</v>
      </c>
      <c r="H83" s="48">
        <v>0</v>
      </c>
      <c r="I83" s="48">
        <v>0</v>
      </c>
      <c r="J83" s="48">
        <v>0</v>
      </c>
      <c r="K83" s="48">
        <v>0</v>
      </c>
      <c r="L83" s="48">
        <v>0</v>
      </c>
      <c r="M83" s="48">
        <v>0</v>
      </c>
      <c r="N83" s="48">
        <v>0</v>
      </c>
      <c r="O83" s="45">
        <f t="shared" si="8"/>
        <v>0</v>
      </c>
    </row>
    <row r="84" spans="1:15" x14ac:dyDescent="0.2">
      <c r="A84" s="47" t="s">
        <v>75</v>
      </c>
      <c r="B84" s="48">
        <v>0</v>
      </c>
      <c r="C84" s="48">
        <v>0</v>
      </c>
      <c r="D84" s="48">
        <v>0</v>
      </c>
      <c r="E84" s="48">
        <v>0</v>
      </c>
      <c r="F84" s="48">
        <v>0</v>
      </c>
      <c r="G84" s="48">
        <v>0</v>
      </c>
      <c r="H84" s="48">
        <v>0</v>
      </c>
      <c r="I84" s="48">
        <v>0</v>
      </c>
      <c r="J84" s="48">
        <v>0</v>
      </c>
      <c r="K84" s="48">
        <v>0</v>
      </c>
      <c r="L84" s="48">
        <v>0</v>
      </c>
      <c r="M84" s="48">
        <v>0</v>
      </c>
      <c r="N84" s="48">
        <v>0</v>
      </c>
      <c r="O84" s="45">
        <f t="shared" si="8"/>
        <v>0</v>
      </c>
    </row>
    <row r="85" spans="1:15" x14ac:dyDescent="0.2">
      <c r="A85" s="52" t="s">
        <v>65</v>
      </c>
      <c r="B85" s="53">
        <f>+B12+B18+B28+B38+B54+B64</f>
        <v>1352703441</v>
      </c>
      <c r="C85" s="53">
        <f>+C12+C18+C28+C38+C54+C64+C47</f>
        <v>1829892514</v>
      </c>
      <c r="D85" s="53">
        <f>+D12+D18</f>
        <v>47637345.480000004</v>
      </c>
      <c r="E85" s="53">
        <f>+E12+E18+E28+E54</f>
        <v>61051600.529999994</v>
      </c>
      <c r="F85" s="53">
        <f>+F12+F18+F28+F38+F47+F54</f>
        <v>87675976.620000005</v>
      </c>
      <c r="G85" s="53">
        <f>+G12+G18+G28+G38+G47+G54</f>
        <v>125098409.07999998</v>
      </c>
      <c r="H85" s="53">
        <f>+H12+H18+H28+H38+H47+H54+H64</f>
        <v>79584764.939999998</v>
      </c>
      <c r="I85" s="53">
        <f>+I12+I18+I28+I38+I47+I54+I64</f>
        <v>70787902.799999997</v>
      </c>
      <c r="J85" s="53">
        <f>+J12+J18+J28+J38+J47+J54+J64</f>
        <v>88914574.150000006</v>
      </c>
      <c r="K85" s="53">
        <f>+K12+K18+K28+K38+K47+K54</f>
        <v>81110177.230000004</v>
      </c>
      <c r="L85" s="53">
        <f>+L12+L18+L28+L38+L47+L54+L64</f>
        <v>70713410.480000004</v>
      </c>
      <c r="M85" s="53">
        <f>+M12+M18+M28+M38+M47+M54+M64</f>
        <v>76163490.640000001</v>
      </c>
      <c r="N85" s="53">
        <f>+N12+N18+N28+N38+N47+N54+N64</f>
        <v>160640602.98000002</v>
      </c>
      <c r="O85" s="53">
        <f t="shared" si="8"/>
        <v>949378254.93000007</v>
      </c>
    </row>
    <row r="86" spans="1:15" x14ac:dyDescent="0.2">
      <c r="O86" s="48"/>
    </row>
    <row r="87" spans="1:15" x14ac:dyDescent="0.2">
      <c r="O87" s="48"/>
    </row>
    <row r="91" spans="1:15" x14ac:dyDescent="0.2">
      <c r="A91" s="54" t="s">
        <v>111</v>
      </c>
    </row>
    <row r="92" spans="1:15" x14ac:dyDescent="0.2">
      <c r="A92" s="54" t="s">
        <v>112</v>
      </c>
    </row>
    <row r="93" spans="1:15" x14ac:dyDescent="0.2">
      <c r="A93" s="54" t="s">
        <v>113</v>
      </c>
    </row>
    <row r="100" spans="1:1" x14ac:dyDescent="0.2">
      <c r="A100" s="54"/>
    </row>
    <row r="101" spans="1:1" x14ac:dyDescent="0.2">
      <c r="A101" s="54"/>
    </row>
    <row r="102" spans="1:1" x14ac:dyDescent="0.2">
      <c r="A102" s="54"/>
    </row>
    <row r="110" spans="1:1" x14ac:dyDescent="0.2">
      <c r="A110" s="54"/>
    </row>
    <row r="111" spans="1:1" x14ac:dyDescent="0.2">
      <c r="A111" s="54"/>
    </row>
    <row r="112" spans="1:1" x14ac:dyDescent="0.2">
      <c r="A112" s="54"/>
    </row>
  </sheetData>
  <mergeCells count="9">
    <mergeCell ref="A7:O7"/>
    <mergeCell ref="D9:O9"/>
    <mergeCell ref="A3:O3"/>
    <mergeCell ref="A4:O4"/>
    <mergeCell ref="A9:A10"/>
    <mergeCell ref="B9:B10"/>
    <mergeCell ref="C9:C10"/>
    <mergeCell ref="A5:O5"/>
    <mergeCell ref="A6:O6"/>
  </mergeCells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93"/>
  <sheetViews>
    <sheetView showGridLines="0" topLeftCell="A76" zoomScale="82" zoomScaleNormal="82" workbookViewId="0">
      <selection activeCell="M94" sqref="M94"/>
    </sheetView>
  </sheetViews>
  <sheetFormatPr baseColWidth="10" defaultColWidth="14.85546875" defaultRowHeight="15.75" x14ac:dyDescent="0.25"/>
  <cols>
    <col min="1" max="1" width="14.85546875" style="24"/>
    <col min="2" max="4" width="15" style="24" bestFit="1" customWidth="1"/>
    <col min="5" max="5" width="16.140625" style="24" bestFit="1" customWidth="1"/>
    <col min="6" max="11" width="15" style="24" bestFit="1" customWidth="1"/>
    <col min="12" max="13" width="16.140625" style="24" bestFit="1" customWidth="1"/>
    <col min="14" max="16384" width="14.85546875" style="24"/>
  </cols>
  <sheetData>
    <row r="3" spans="1:13" ht="28.5" customHeight="1" x14ac:dyDescent="0.25">
      <c r="A3" s="75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4" spans="1:13" ht="21" customHeight="1" x14ac:dyDescent="0.25">
      <c r="A4" s="59" t="s">
        <v>98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</row>
    <row r="5" spans="1:13" x14ac:dyDescent="0.25">
      <c r="A5" s="64">
        <v>2021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</row>
    <row r="6" spans="1:13" ht="15.75" customHeight="1" x14ac:dyDescent="0.25">
      <c r="A6" s="59" t="s">
        <v>90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</row>
    <row r="7" spans="1:13" ht="15.75" customHeight="1" x14ac:dyDescent="0.25">
      <c r="A7" s="74" t="s">
        <v>107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</row>
    <row r="9" spans="1:13" ht="23.25" customHeight="1" x14ac:dyDescent="0.25">
      <c r="A9" s="25" t="s">
        <v>66</v>
      </c>
      <c r="B9" s="26" t="s">
        <v>78</v>
      </c>
      <c r="C9" s="26" t="s">
        <v>79</v>
      </c>
      <c r="D9" s="26" t="s">
        <v>80</v>
      </c>
      <c r="E9" s="26" t="s">
        <v>81</v>
      </c>
      <c r="F9" s="27" t="s">
        <v>82</v>
      </c>
      <c r="G9" s="26" t="s">
        <v>83</v>
      </c>
      <c r="H9" s="27" t="s">
        <v>84</v>
      </c>
      <c r="I9" s="26" t="s">
        <v>85</v>
      </c>
      <c r="J9" s="26" t="s">
        <v>86</v>
      </c>
      <c r="K9" s="26" t="s">
        <v>87</v>
      </c>
      <c r="L9" s="26" t="s">
        <v>88</v>
      </c>
      <c r="M9" s="26" t="s">
        <v>77</v>
      </c>
    </row>
    <row r="10" spans="1:13" x14ac:dyDescent="0.25">
      <c r="A10" s="28" t="s">
        <v>0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</row>
    <row r="11" spans="1:13" x14ac:dyDescent="0.25">
      <c r="A11" s="30" t="s">
        <v>1</v>
      </c>
      <c r="B11" s="31">
        <f t="shared" ref="B11:H11" si="0">+B12+B13+B14+B15+B16</f>
        <v>47207336.960000001</v>
      </c>
      <c r="C11" s="31">
        <f t="shared" si="0"/>
        <v>51388280.879999995</v>
      </c>
      <c r="D11" s="31">
        <f t="shared" si="0"/>
        <v>52431537.269999996</v>
      </c>
      <c r="E11" s="31">
        <f t="shared" si="0"/>
        <v>74305724.229999989</v>
      </c>
      <c r="F11" s="32">
        <f t="shared" si="0"/>
        <v>52526503.830000006</v>
      </c>
      <c r="G11" s="31">
        <f t="shared" si="0"/>
        <v>52359733.810000002</v>
      </c>
      <c r="H11" s="31">
        <f t="shared" si="0"/>
        <v>50470124.350000001</v>
      </c>
      <c r="I11" s="31">
        <f t="shared" ref="I11:L11" si="1">+I12+I13+I14+I15+I16</f>
        <v>49632200.079999998</v>
      </c>
      <c r="J11" s="31">
        <f t="shared" si="1"/>
        <v>50556867.950000003</v>
      </c>
      <c r="K11" s="31">
        <f t="shared" si="1"/>
        <v>50094077.840000004</v>
      </c>
      <c r="L11" s="31">
        <f t="shared" si="1"/>
        <v>132921079.07000001</v>
      </c>
      <c r="M11" s="31">
        <f t="shared" ref="M11:M19" si="2">+B11+C11+D11+E11+F11+G11+H11+I11+J11+K11+L11</f>
        <v>663893466.2700001</v>
      </c>
    </row>
    <row r="12" spans="1:13" x14ac:dyDescent="0.25">
      <c r="A12" s="33" t="s">
        <v>2</v>
      </c>
      <c r="B12" s="34">
        <v>39847083.32</v>
      </c>
      <c r="C12" s="34">
        <v>43895614.259999998</v>
      </c>
      <c r="D12" s="34">
        <v>45013982.619999997</v>
      </c>
      <c r="E12" s="34">
        <v>43573763.93</v>
      </c>
      <c r="F12" s="34">
        <v>44659709.289999999</v>
      </c>
      <c r="G12" s="34">
        <v>40679576.82</v>
      </c>
      <c r="H12" s="34">
        <v>42764586.469999999</v>
      </c>
      <c r="I12" s="34">
        <v>41977550</v>
      </c>
      <c r="J12" s="34">
        <v>42852956.909999996</v>
      </c>
      <c r="K12" s="34">
        <v>42444785.210000001</v>
      </c>
      <c r="L12" s="34">
        <v>86645068.390000001</v>
      </c>
      <c r="M12" s="34">
        <f t="shared" si="2"/>
        <v>514354677.21999997</v>
      </c>
    </row>
    <row r="13" spans="1:13" x14ac:dyDescent="0.25">
      <c r="A13" s="33" t="s">
        <v>3</v>
      </c>
      <c r="B13" s="34">
        <v>1325356.1299999999</v>
      </c>
      <c r="C13" s="34">
        <v>1311105.6599999999</v>
      </c>
      <c r="D13" s="34">
        <v>1301234.8799999999</v>
      </c>
      <c r="E13" s="34">
        <v>24570654.370000001</v>
      </c>
      <c r="F13" s="34">
        <v>1741275.84</v>
      </c>
      <c r="G13" s="34">
        <v>5534770.6699999999</v>
      </c>
      <c r="H13" s="34">
        <v>1524276.49</v>
      </c>
      <c r="I13" s="34">
        <v>1292940.6000000001</v>
      </c>
      <c r="J13" s="34">
        <v>1345206.32</v>
      </c>
      <c r="K13" s="34">
        <v>1316717.25</v>
      </c>
      <c r="L13" s="34">
        <v>39885886.420000002</v>
      </c>
      <c r="M13" s="34">
        <f t="shared" si="2"/>
        <v>81149424.629999995</v>
      </c>
    </row>
    <row r="14" spans="1:13" x14ac:dyDescent="0.25">
      <c r="A14" s="33" t="s">
        <v>4</v>
      </c>
      <c r="B14" s="34">
        <v>40500</v>
      </c>
      <c r="C14" s="34">
        <v>40500</v>
      </c>
      <c r="D14" s="34">
        <v>40500</v>
      </c>
      <c r="E14" s="34">
        <v>40500</v>
      </c>
      <c r="F14" s="34">
        <v>40500</v>
      </c>
      <c r="G14" s="34">
        <v>40500</v>
      </c>
      <c r="H14" s="34">
        <v>0</v>
      </c>
      <c r="I14" s="34">
        <v>13823</v>
      </c>
      <c r="J14" s="34">
        <v>20219.84</v>
      </c>
      <c r="K14" s="34">
        <v>0</v>
      </c>
      <c r="L14" s="34">
        <v>0</v>
      </c>
      <c r="M14" s="34">
        <f t="shared" si="2"/>
        <v>277042.84000000003</v>
      </c>
    </row>
    <row r="15" spans="1:13" x14ac:dyDescent="0.25">
      <c r="A15" s="33" t="s">
        <v>5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f t="shared" si="2"/>
        <v>0</v>
      </c>
    </row>
    <row r="16" spans="1:13" x14ac:dyDescent="0.25">
      <c r="A16" s="33" t="s">
        <v>6</v>
      </c>
      <c r="B16" s="34">
        <v>5994397.5099999998</v>
      </c>
      <c r="C16" s="34">
        <v>6141060.96</v>
      </c>
      <c r="D16" s="34">
        <v>6075819.7699999996</v>
      </c>
      <c r="E16" s="34">
        <v>6120805.9299999997</v>
      </c>
      <c r="F16" s="34">
        <v>6085018.7000000002</v>
      </c>
      <c r="G16" s="34">
        <v>6104886.3200000003</v>
      </c>
      <c r="H16" s="34">
        <v>6181261.3899999997</v>
      </c>
      <c r="I16" s="34">
        <v>6347886.4800000004</v>
      </c>
      <c r="J16" s="34">
        <v>6338484.8799999999</v>
      </c>
      <c r="K16" s="34">
        <v>6332575.3799999999</v>
      </c>
      <c r="L16" s="34">
        <v>6390124.2599999998</v>
      </c>
      <c r="M16" s="34">
        <f t="shared" si="2"/>
        <v>68112321.580000013</v>
      </c>
    </row>
    <row r="17" spans="1:13" x14ac:dyDescent="0.25">
      <c r="A17" s="30" t="s">
        <v>7</v>
      </c>
      <c r="B17" s="31">
        <f t="shared" ref="B17:H17" si="3">+B18+B19+B20+B21+B22+B23+B24+B25+B26</f>
        <v>430008.52</v>
      </c>
      <c r="C17" s="31">
        <f t="shared" si="3"/>
        <v>5635998.5599999996</v>
      </c>
      <c r="D17" s="31">
        <f t="shared" si="3"/>
        <v>7719257.3999999994</v>
      </c>
      <c r="E17" s="31">
        <f t="shared" si="3"/>
        <v>13100054.039999999</v>
      </c>
      <c r="F17" s="31">
        <f t="shared" si="3"/>
        <v>6843749.6500000004</v>
      </c>
      <c r="G17" s="31">
        <f t="shared" si="3"/>
        <v>5024408.68</v>
      </c>
      <c r="H17" s="31">
        <f t="shared" si="3"/>
        <v>10906458.49</v>
      </c>
      <c r="I17" s="31">
        <f t="shared" ref="I17:L17" si="4">+I18+I19+I20+I21+I22+I23+I24+I25+I26</f>
        <v>11500022.420000002</v>
      </c>
      <c r="J17" s="31">
        <f t="shared" si="4"/>
        <v>10215479.279999999</v>
      </c>
      <c r="K17" s="31">
        <f t="shared" si="4"/>
        <v>8221033.2999999998</v>
      </c>
      <c r="L17" s="31">
        <f t="shared" si="4"/>
        <v>9990981.5699999984</v>
      </c>
      <c r="M17" s="31">
        <f t="shared" si="2"/>
        <v>89587451.909999996</v>
      </c>
    </row>
    <row r="18" spans="1:13" x14ac:dyDescent="0.25">
      <c r="A18" s="33" t="s">
        <v>8</v>
      </c>
      <c r="B18" s="34">
        <v>430008.52</v>
      </c>
      <c r="C18" s="34">
        <v>2982722.25</v>
      </c>
      <c r="D18" s="34">
        <v>2505715.5699999998</v>
      </c>
      <c r="E18" s="34">
        <v>2277787.65</v>
      </c>
      <c r="F18" s="34">
        <v>3637490.29</v>
      </c>
      <c r="G18" s="34">
        <v>1293403.58</v>
      </c>
      <c r="H18" s="34">
        <v>2568222.61</v>
      </c>
      <c r="I18" s="34">
        <v>2718809.36</v>
      </c>
      <c r="J18" s="34">
        <v>2405269.6</v>
      </c>
      <c r="K18" s="34">
        <v>2595327.7200000002</v>
      </c>
      <c r="L18" s="34">
        <v>3540024.36</v>
      </c>
      <c r="M18" s="34">
        <f t="shared" si="2"/>
        <v>26954781.510000002</v>
      </c>
    </row>
    <row r="19" spans="1:13" x14ac:dyDescent="0.25">
      <c r="A19" s="33" t="s">
        <v>9</v>
      </c>
      <c r="B19" s="34">
        <v>0</v>
      </c>
      <c r="C19" s="34">
        <v>131923.93</v>
      </c>
      <c r="D19" s="34">
        <v>364072.34</v>
      </c>
      <c r="E19" s="34">
        <v>43770.99</v>
      </c>
      <c r="F19" s="34">
        <v>9108.1299999999992</v>
      </c>
      <c r="G19" s="34">
        <v>8944.9</v>
      </c>
      <c r="H19" s="34">
        <v>102221.75999999999</v>
      </c>
      <c r="I19" s="34">
        <v>687482.38</v>
      </c>
      <c r="J19" s="34">
        <v>63142.71</v>
      </c>
      <c r="K19" s="34">
        <v>304268.09999999998</v>
      </c>
      <c r="L19" s="34">
        <v>113616.9</v>
      </c>
      <c r="M19" s="34">
        <f t="shared" si="2"/>
        <v>1828552.1400000001</v>
      </c>
    </row>
    <row r="20" spans="1:13" x14ac:dyDescent="0.25">
      <c r="A20" s="33" t="s">
        <v>10</v>
      </c>
      <c r="B20" s="34">
        <v>0</v>
      </c>
      <c r="C20" s="34">
        <v>721150</v>
      </c>
      <c r="D20" s="34">
        <v>1178700</v>
      </c>
      <c r="E20" s="34">
        <v>795900</v>
      </c>
      <c r="F20" s="34">
        <v>133500</v>
      </c>
      <c r="G20" s="34">
        <v>593000</v>
      </c>
      <c r="H20" s="34">
        <v>1393000</v>
      </c>
      <c r="I20" s="34">
        <v>945700</v>
      </c>
      <c r="J20" s="34">
        <v>965021.2</v>
      </c>
      <c r="K20" s="34">
        <v>809750</v>
      </c>
      <c r="L20" s="34">
        <v>812300</v>
      </c>
      <c r="M20" s="34">
        <f t="shared" ref="M20:M75" si="5">+B20+C20+D20+E20+F20+G20+H20+I20+J20+K20+L20</f>
        <v>8348021.2000000002</v>
      </c>
    </row>
    <row r="21" spans="1:13" x14ac:dyDescent="0.25">
      <c r="A21" s="33" t="s">
        <v>11</v>
      </c>
      <c r="B21" s="34">
        <v>0</v>
      </c>
      <c r="C21" s="34">
        <v>0</v>
      </c>
      <c r="D21" s="34">
        <v>68585.259999999995</v>
      </c>
      <c r="E21" s="34">
        <v>18604</v>
      </c>
      <c r="F21" s="34">
        <v>35243</v>
      </c>
      <c r="G21" s="34">
        <v>32443.74</v>
      </c>
      <c r="H21" s="34">
        <v>75191.95</v>
      </c>
      <c r="I21" s="34">
        <v>68588.399999999994</v>
      </c>
      <c r="J21" s="34">
        <v>-3570.73</v>
      </c>
      <c r="K21" s="34">
        <v>16329.3</v>
      </c>
      <c r="L21" s="34">
        <v>167841.38</v>
      </c>
      <c r="M21" s="34">
        <f t="shared" si="5"/>
        <v>479256.3</v>
      </c>
    </row>
    <row r="22" spans="1:13" x14ac:dyDescent="0.25">
      <c r="A22" s="33" t="s">
        <v>12</v>
      </c>
      <c r="B22" s="34">
        <v>0</v>
      </c>
      <c r="C22" s="34">
        <v>928533.95</v>
      </c>
      <c r="D22" s="34">
        <v>2375487.6800000002</v>
      </c>
      <c r="E22" s="34">
        <v>2475026.21</v>
      </c>
      <c r="F22" s="34">
        <v>2971104.9</v>
      </c>
      <c r="G22" s="34">
        <v>1234953.03</v>
      </c>
      <c r="H22" s="34">
        <v>859135.51</v>
      </c>
      <c r="I22" s="34">
        <v>2912691.31</v>
      </c>
      <c r="J22" s="34">
        <v>3098789.08</v>
      </c>
      <c r="K22" s="34">
        <v>1809736.69</v>
      </c>
      <c r="L22" s="34">
        <v>1152637.83</v>
      </c>
      <c r="M22" s="34">
        <f t="shared" si="5"/>
        <v>19818096.190000005</v>
      </c>
    </row>
    <row r="23" spans="1:13" x14ac:dyDescent="0.25">
      <c r="A23" s="33" t="s">
        <v>13</v>
      </c>
      <c r="B23" s="34">
        <v>0</v>
      </c>
      <c r="C23" s="34">
        <v>0</v>
      </c>
      <c r="D23" s="34">
        <v>0</v>
      </c>
      <c r="E23" s="34">
        <v>14330.35</v>
      </c>
      <c r="F23" s="34">
        <v>0</v>
      </c>
      <c r="G23" s="34">
        <v>222091.5</v>
      </c>
      <c r="H23" s="34">
        <v>2764775.39</v>
      </c>
      <c r="I23" s="34">
        <v>0</v>
      </c>
      <c r="J23" s="34">
        <v>402538.13</v>
      </c>
      <c r="K23" s="34">
        <v>0</v>
      </c>
      <c r="L23" s="34">
        <v>1332905.49</v>
      </c>
      <c r="M23" s="34">
        <f t="shared" si="5"/>
        <v>4736640.8600000003</v>
      </c>
    </row>
    <row r="24" spans="1:13" x14ac:dyDescent="0.25">
      <c r="A24" s="33" t="s">
        <v>14</v>
      </c>
      <c r="B24" s="34">
        <v>0</v>
      </c>
      <c r="C24" s="34">
        <v>0</v>
      </c>
      <c r="D24" s="34">
        <v>303280.59999999998</v>
      </c>
      <c r="E24" s="34">
        <v>2142428.6800000002</v>
      </c>
      <c r="F24" s="34">
        <v>61691.3</v>
      </c>
      <c r="G24" s="34">
        <v>140908.28</v>
      </c>
      <c r="H24" s="34">
        <v>537843.1</v>
      </c>
      <c r="I24" s="34">
        <v>2229418.2200000002</v>
      </c>
      <c r="J24" s="34">
        <v>356079.01</v>
      </c>
      <c r="K24" s="34">
        <v>558370.39</v>
      </c>
      <c r="L24" s="34">
        <v>1415150.32</v>
      </c>
      <c r="M24" s="34">
        <f t="shared" si="5"/>
        <v>7745169.8999999994</v>
      </c>
    </row>
    <row r="25" spans="1:13" x14ac:dyDescent="0.25">
      <c r="A25" s="33" t="s">
        <v>15</v>
      </c>
      <c r="B25" s="34">
        <v>0</v>
      </c>
      <c r="C25" s="34">
        <v>750803.37</v>
      </c>
      <c r="D25" s="34">
        <v>862808.96</v>
      </c>
      <c r="E25" s="34">
        <v>5326826.17</v>
      </c>
      <c r="F25" s="34">
        <v>-19822.37</v>
      </c>
      <c r="G25" s="34">
        <v>1394823.75</v>
      </c>
      <c r="H25" s="34">
        <v>2600093.19</v>
      </c>
      <c r="I25" s="34">
        <v>1877987.23</v>
      </c>
      <c r="J25" s="34">
        <v>2529631.16</v>
      </c>
      <c r="K25" s="34">
        <v>1779414.47</v>
      </c>
      <c r="L25" s="34">
        <v>1447000.09</v>
      </c>
      <c r="M25" s="34">
        <f t="shared" si="5"/>
        <v>18549566.02</v>
      </c>
    </row>
    <row r="26" spans="1:13" x14ac:dyDescent="0.25">
      <c r="A26" s="33" t="s">
        <v>16</v>
      </c>
      <c r="B26" s="34">
        <v>0</v>
      </c>
      <c r="C26" s="34">
        <v>120865.06</v>
      </c>
      <c r="D26" s="34">
        <v>60606.99</v>
      </c>
      <c r="E26" s="34">
        <v>5379.99</v>
      </c>
      <c r="F26" s="34">
        <v>15434.4</v>
      </c>
      <c r="G26" s="34">
        <v>103839.9</v>
      </c>
      <c r="H26" s="34">
        <v>5974.98</v>
      </c>
      <c r="I26" s="34">
        <v>59345.52</v>
      </c>
      <c r="J26" s="34">
        <v>398579.12</v>
      </c>
      <c r="K26" s="34">
        <v>347836.63</v>
      </c>
      <c r="L26" s="34">
        <v>9505.2000000000007</v>
      </c>
      <c r="M26" s="34">
        <f t="shared" si="5"/>
        <v>1127367.7899999998</v>
      </c>
    </row>
    <row r="27" spans="1:13" x14ac:dyDescent="0.25">
      <c r="A27" s="30" t="s">
        <v>17</v>
      </c>
      <c r="B27" s="31">
        <v>0</v>
      </c>
      <c r="C27" s="31">
        <f t="shared" ref="C27:H27" si="6">+C28+C29+C30+C31+C32+C33+C34+C35+C36</f>
        <v>3670772.37</v>
      </c>
      <c r="D27" s="31">
        <f t="shared" si="6"/>
        <v>17017574.489999998</v>
      </c>
      <c r="E27" s="31">
        <f t="shared" si="6"/>
        <v>18524647.510000002</v>
      </c>
      <c r="F27" s="31">
        <f t="shared" si="6"/>
        <v>8909153.8499999996</v>
      </c>
      <c r="G27" s="31">
        <f t="shared" si="6"/>
        <v>9671091.1099999994</v>
      </c>
      <c r="H27" s="31">
        <f t="shared" si="6"/>
        <v>12498131.350000001</v>
      </c>
      <c r="I27" s="31">
        <f t="shared" ref="I27:L27" si="7">+I28+I29+I30+I31+I32+I33+I34+I35+I36</f>
        <v>8720195.1999999993</v>
      </c>
      <c r="J27" s="31">
        <f t="shared" si="7"/>
        <v>1461898.2799999998</v>
      </c>
      <c r="K27" s="31">
        <f t="shared" si="7"/>
        <v>9071313.3699999992</v>
      </c>
      <c r="L27" s="31">
        <f t="shared" si="7"/>
        <v>5660328.6600000001</v>
      </c>
      <c r="M27" s="31">
        <f t="shared" si="5"/>
        <v>95205106.190000013</v>
      </c>
    </row>
    <row r="28" spans="1:13" x14ac:dyDescent="0.25">
      <c r="A28" s="33" t="s">
        <v>18</v>
      </c>
      <c r="B28" s="34">
        <v>0</v>
      </c>
      <c r="C28" s="34">
        <v>2830609.44</v>
      </c>
      <c r="D28" s="34">
        <v>14358607.529999999</v>
      </c>
      <c r="E28" s="34">
        <v>8150810.9299999997</v>
      </c>
      <c r="F28" s="34">
        <v>4135760.29</v>
      </c>
      <c r="G28" s="34">
        <v>4615392.3099999996</v>
      </c>
      <c r="H28" s="34">
        <v>4415823.8099999996</v>
      </c>
      <c r="I28" s="34">
        <v>2494300.98</v>
      </c>
      <c r="J28" s="34">
        <v>1032273.88</v>
      </c>
      <c r="K28" s="34">
        <v>3889957.29</v>
      </c>
      <c r="L28" s="34">
        <v>1461958.19</v>
      </c>
      <c r="M28" s="34">
        <f t="shared" si="5"/>
        <v>47385494.649999999</v>
      </c>
    </row>
    <row r="29" spans="1:13" x14ac:dyDescent="0.25">
      <c r="A29" s="33" t="s">
        <v>19</v>
      </c>
      <c r="B29" s="34">
        <v>0</v>
      </c>
      <c r="C29" s="34">
        <v>770654.69</v>
      </c>
      <c r="D29" s="34">
        <v>249189</v>
      </c>
      <c r="E29" s="34">
        <v>0</v>
      </c>
      <c r="F29" s="34">
        <v>24721.759999999998</v>
      </c>
      <c r="G29" s="34">
        <v>165200</v>
      </c>
      <c r="H29" s="34">
        <v>71024</v>
      </c>
      <c r="I29" s="34">
        <v>2695</v>
      </c>
      <c r="J29" s="34">
        <v>955</v>
      </c>
      <c r="K29" s="34">
        <v>383</v>
      </c>
      <c r="L29" s="34">
        <v>7229.47</v>
      </c>
      <c r="M29" s="34">
        <f t="shared" si="5"/>
        <v>1292051.92</v>
      </c>
    </row>
    <row r="30" spans="1:13" x14ac:dyDescent="0.25">
      <c r="A30" s="33" t="s">
        <v>20</v>
      </c>
      <c r="B30" s="34">
        <v>0</v>
      </c>
      <c r="C30" s="34">
        <v>59538.080000000002</v>
      </c>
      <c r="D30" s="34">
        <v>67393.919999999998</v>
      </c>
      <c r="E30" s="34">
        <v>5759.14</v>
      </c>
      <c r="F30" s="34">
        <v>113002.42</v>
      </c>
      <c r="G30" s="34">
        <v>221250.4</v>
      </c>
      <c r="H30" s="34">
        <v>242031.61</v>
      </c>
      <c r="I30" s="34">
        <v>380109.32</v>
      </c>
      <c r="J30" s="34">
        <v>1062</v>
      </c>
      <c r="K30" s="34">
        <v>265.5</v>
      </c>
      <c r="L30" s="34">
        <v>259554.55</v>
      </c>
      <c r="M30" s="34">
        <f t="shared" si="5"/>
        <v>1349966.94</v>
      </c>
    </row>
    <row r="31" spans="1:13" x14ac:dyDescent="0.25">
      <c r="A31" s="33" t="s">
        <v>21</v>
      </c>
      <c r="B31" s="34">
        <v>0</v>
      </c>
      <c r="C31" s="34">
        <v>0</v>
      </c>
      <c r="D31" s="34">
        <v>5663.95</v>
      </c>
      <c r="E31" s="34">
        <v>1999277.84</v>
      </c>
      <c r="F31" s="34">
        <v>3394800.36</v>
      </c>
      <c r="G31" s="34">
        <v>0</v>
      </c>
      <c r="H31" s="34">
        <v>1447882.61</v>
      </c>
      <c r="I31" s="34">
        <v>128972.5</v>
      </c>
      <c r="J31" s="34">
        <v>13761.91</v>
      </c>
      <c r="K31" s="34">
        <v>259850.33</v>
      </c>
      <c r="L31" s="34">
        <v>49347.68</v>
      </c>
      <c r="M31" s="34">
        <f t="shared" si="5"/>
        <v>7299557.1800000006</v>
      </c>
    </row>
    <row r="32" spans="1:13" x14ac:dyDescent="0.25">
      <c r="A32" s="33" t="s">
        <v>22</v>
      </c>
      <c r="B32" s="34">
        <v>0</v>
      </c>
      <c r="C32" s="34">
        <v>3894</v>
      </c>
      <c r="D32" s="34">
        <v>261272.19</v>
      </c>
      <c r="E32" s="34">
        <v>14716.91</v>
      </c>
      <c r="F32" s="34">
        <v>218278.49</v>
      </c>
      <c r="G32" s="34">
        <v>6372.9</v>
      </c>
      <c r="H32" s="34">
        <v>92755.520000000004</v>
      </c>
      <c r="I32" s="34">
        <v>412764.3</v>
      </c>
      <c r="J32" s="34">
        <v>10429.950000000001</v>
      </c>
      <c r="K32" s="34">
        <v>200949.01</v>
      </c>
      <c r="L32" s="34">
        <v>42059.25</v>
      </c>
      <c r="M32" s="34">
        <f t="shared" si="5"/>
        <v>1263492.52</v>
      </c>
    </row>
    <row r="33" spans="1:13" x14ac:dyDescent="0.25">
      <c r="A33" s="33" t="s">
        <v>23</v>
      </c>
      <c r="B33" s="34">
        <v>0</v>
      </c>
      <c r="C33" s="34">
        <v>0</v>
      </c>
      <c r="D33" s="34">
        <v>32784.71</v>
      </c>
      <c r="E33" s="34">
        <v>4037</v>
      </c>
      <c r="F33" s="34">
        <v>12179.74</v>
      </c>
      <c r="G33" s="34">
        <v>8948.99</v>
      </c>
      <c r="H33" s="34">
        <v>134520</v>
      </c>
      <c r="I33" s="34">
        <v>474173.1</v>
      </c>
      <c r="J33" s="34">
        <v>0</v>
      </c>
      <c r="K33" s="34">
        <v>0</v>
      </c>
      <c r="L33" s="34">
        <v>103094.7</v>
      </c>
      <c r="M33" s="34">
        <f t="shared" si="5"/>
        <v>769738.23999999999</v>
      </c>
    </row>
    <row r="34" spans="1:13" x14ac:dyDescent="0.25">
      <c r="A34" s="33" t="s">
        <v>24</v>
      </c>
      <c r="B34" s="34">
        <v>0</v>
      </c>
      <c r="C34" s="34">
        <v>0</v>
      </c>
      <c r="D34" s="34">
        <v>1548686.66</v>
      </c>
      <c r="E34" s="34">
        <v>3104435.4</v>
      </c>
      <c r="F34" s="34">
        <v>44401.919999999998</v>
      </c>
      <c r="G34" s="34">
        <v>156820.5</v>
      </c>
      <c r="H34" s="34">
        <v>3680206</v>
      </c>
      <c r="I34" s="34">
        <v>2237103.4</v>
      </c>
      <c r="J34" s="34">
        <v>139705.19</v>
      </c>
      <c r="K34" s="34">
        <v>3096080</v>
      </c>
      <c r="L34" s="34">
        <v>1894497.75</v>
      </c>
      <c r="M34" s="34">
        <f t="shared" si="5"/>
        <v>15901936.82</v>
      </c>
    </row>
    <row r="35" spans="1:13" x14ac:dyDescent="0.25">
      <c r="A35" s="33" t="s">
        <v>25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f t="shared" si="5"/>
        <v>0</v>
      </c>
    </row>
    <row r="36" spans="1:13" x14ac:dyDescent="0.25">
      <c r="A36" s="33" t="s">
        <v>26</v>
      </c>
      <c r="B36" s="34">
        <v>0</v>
      </c>
      <c r="C36" s="34">
        <v>6076.16</v>
      </c>
      <c r="D36" s="34">
        <v>493976.53</v>
      </c>
      <c r="E36" s="34">
        <v>5245610.29</v>
      </c>
      <c r="F36" s="34">
        <v>966008.87</v>
      </c>
      <c r="G36" s="34">
        <v>4497106.01</v>
      </c>
      <c r="H36" s="34">
        <v>2413887.7999999998</v>
      </c>
      <c r="I36" s="34">
        <v>2590076.6</v>
      </c>
      <c r="J36" s="34">
        <v>263710.34999999998</v>
      </c>
      <c r="K36" s="34">
        <v>1623828.24</v>
      </c>
      <c r="L36" s="34">
        <v>1842587.07</v>
      </c>
      <c r="M36" s="34">
        <f t="shared" si="5"/>
        <v>19942867.919999998</v>
      </c>
    </row>
    <row r="37" spans="1:13" x14ac:dyDescent="0.25">
      <c r="A37" s="30" t="s">
        <v>27</v>
      </c>
      <c r="B37" s="31">
        <v>0</v>
      </c>
      <c r="C37" s="31">
        <v>0</v>
      </c>
      <c r="D37" s="31">
        <f>+D38+D39</f>
        <v>10043316.119999999</v>
      </c>
      <c r="E37" s="31">
        <f>+E38+E39</f>
        <v>17343333.300000001</v>
      </c>
      <c r="F37" s="31">
        <f>+F38+F39</f>
        <v>10487083.300000001</v>
      </c>
      <c r="G37" s="31">
        <f>+G38+G39</f>
        <v>788500</v>
      </c>
      <c r="H37" s="31">
        <f>+H38+H39</f>
        <v>14807499.960000001</v>
      </c>
      <c r="I37" s="31">
        <f t="shared" ref="I37:L37" si="8">+I38+I39</f>
        <v>7827083.3099999996</v>
      </c>
      <c r="J37" s="31">
        <f t="shared" si="8"/>
        <v>7403749.9699999997</v>
      </c>
      <c r="K37" s="31">
        <f t="shared" si="8"/>
        <v>8777066.1300000008</v>
      </c>
      <c r="L37" s="31">
        <f t="shared" si="8"/>
        <v>9055921.3000000007</v>
      </c>
      <c r="M37" s="31">
        <f t="shared" si="5"/>
        <v>86533553.390000001</v>
      </c>
    </row>
    <row r="38" spans="1:13" x14ac:dyDescent="0.25">
      <c r="A38" s="33" t="s">
        <v>28</v>
      </c>
      <c r="B38" s="34">
        <v>0</v>
      </c>
      <c r="C38" s="34">
        <v>0</v>
      </c>
      <c r="D38" s="34">
        <v>10043316.119999999</v>
      </c>
      <c r="E38" s="34">
        <v>17343333.300000001</v>
      </c>
      <c r="F38" s="34">
        <v>10487083.300000001</v>
      </c>
      <c r="G38" s="34">
        <v>788500</v>
      </c>
      <c r="H38" s="34">
        <v>14807499.960000001</v>
      </c>
      <c r="I38" s="34">
        <v>7827083.3099999996</v>
      </c>
      <c r="J38" s="34">
        <v>7403749.9699999997</v>
      </c>
      <c r="K38" s="34">
        <v>8777066.1300000008</v>
      </c>
      <c r="L38" s="34">
        <v>9055921.3000000007</v>
      </c>
      <c r="M38" s="34">
        <f t="shared" si="5"/>
        <v>86533553.390000001</v>
      </c>
    </row>
    <row r="39" spans="1:13" x14ac:dyDescent="0.25">
      <c r="A39" s="33" t="s">
        <v>29</v>
      </c>
      <c r="B39" s="34">
        <v>0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f t="shared" si="5"/>
        <v>0</v>
      </c>
    </row>
    <row r="40" spans="1:13" x14ac:dyDescent="0.25">
      <c r="A40" s="33" t="s">
        <v>30</v>
      </c>
      <c r="B40" s="34">
        <v>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f t="shared" si="5"/>
        <v>0</v>
      </c>
    </row>
    <row r="41" spans="1:13" x14ac:dyDescent="0.25">
      <c r="A41" s="33" t="s">
        <v>31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f t="shared" si="5"/>
        <v>0</v>
      </c>
    </row>
    <row r="42" spans="1:13" x14ac:dyDescent="0.25">
      <c r="A42" s="33" t="s">
        <v>32</v>
      </c>
      <c r="B42" s="34">
        <v>0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f t="shared" si="5"/>
        <v>0</v>
      </c>
    </row>
    <row r="43" spans="1:13" x14ac:dyDescent="0.25">
      <c r="A43" s="33" t="s">
        <v>33</v>
      </c>
      <c r="B43" s="34">
        <v>0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f t="shared" si="5"/>
        <v>0</v>
      </c>
    </row>
    <row r="44" spans="1:13" x14ac:dyDescent="0.25">
      <c r="A44" s="33" t="s">
        <v>34</v>
      </c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f t="shared" si="5"/>
        <v>0</v>
      </c>
    </row>
    <row r="45" spans="1:13" x14ac:dyDescent="0.25">
      <c r="A45" s="33" t="s">
        <v>35</v>
      </c>
      <c r="B45" s="34">
        <v>0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f t="shared" si="5"/>
        <v>0</v>
      </c>
    </row>
    <row r="46" spans="1:13" x14ac:dyDescent="0.25">
      <c r="A46" s="30" t="s">
        <v>36</v>
      </c>
      <c r="B46" s="31">
        <v>0</v>
      </c>
      <c r="C46" s="31">
        <v>0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1">
        <f t="shared" si="5"/>
        <v>0</v>
      </c>
    </row>
    <row r="47" spans="1:13" x14ac:dyDescent="0.25">
      <c r="A47" s="33" t="s">
        <v>37</v>
      </c>
      <c r="B47" s="34">
        <v>0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34">
        <f t="shared" si="5"/>
        <v>0</v>
      </c>
    </row>
    <row r="48" spans="1:13" x14ac:dyDescent="0.25">
      <c r="A48" s="33" t="s">
        <v>38</v>
      </c>
      <c r="B48" s="34">
        <v>0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f t="shared" si="5"/>
        <v>0</v>
      </c>
    </row>
    <row r="49" spans="1:13" x14ac:dyDescent="0.25">
      <c r="A49" s="33" t="s">
        <v>39</v>
      </c>
      <c r="B49" s="34">
        <v>0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f t="shared" si="5"/>
        <v>0</v>
      </c>
    </row>
    <row r="50" spans="1:13" x14ac:dyDescent="0.25">
      <c r="A50" s="33" t="s">
        <v>40</v>
      </c>
      <c r="B50" s="34">
        <v>0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f t="shared" si="5"/>
        <v>0</v>
      </c>
    </row>
    <row r="51" spans="1:13" x14ac:dyDescent="0.25">
      <c r="A51" s="33" t="s">
        <v>41</v>
      </c>
      <c r="B51" s="34">
        <v>0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f t="shared" si="5"/>
        <v>0</v>
      </c>
    </row>
    <row r="52" spans="1:13" x14ac:dyDescent="0.25">
      <c r="A52" s="33" t="s">
        <v>42</v>
      </c>
      <c r="B52" s="34">
        <v>0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f t="shared" si="5"/>
        <v>0</v>
      </c>
    </row>
    <row r="53" spans="1:13" x14ac:dyDescent="0.25">
      <c r="A53" s="30" t="s">
        <v>43</v>
      </c>
      <c r="B53" s="31">
        <f>+B54</f>
        <v>0</v>
      </c>
      <c r="C53" s="31">
        <f>+C54</f>
        <v>356548.72</v>
      </c>
      <c r="D53" s="31">
        <f>+D54+D55+D56+D57+D58+D59+D60+D61+D62</f>
        <v>464291.33999999997</v>
      </c>
      <c r="E53" s="31">
        <f>+E54+E55+E56+E57+E58+E59+E60+E61+E62</f>
        <v>1824650</v>
      </c>
      <c r="F53" s="31">
        <f>+F54+F55+F56+F57+F58+F59+F60+F61+F62</f>
        <v>25149.83</v>
      </c>
      <c r="G53" s="31">
        <f>+G54+G55+G56+G57+G58+G59+G60+G61+G62</f>
        <v>0</v>
      </c>
      <c r="H53" s="31">
        <f>+H54+H55+H56+H57+H58+H59+H60+H61+H62</f>
        <v>232360</v>
      </c>
      <c r="I53" s="31">
        <f t="shared" ref="I53:L53" si="9">+I54+I55+I56+I57+I58+I59+I60+I61+I62</f>
        <v>3430676.22</v>
      </c>
      <c r="J53" s="31">
        <f t="shared" si="9"/>
        <v>1075415</v>
      </c>
      <c r="K53" s="31">
        <f t="shared" si="9"/>
        <v>0</v>
      </c>
      <c r="L53" s="31">
        <f t="shared" si="9"/>
        <v>3012292.38</v>
      </c>
      <c r="M53" s="31">
        <f t="shared" si="5"/>
        <v>10421383.49</v>
      </c>
    </row>
    <row r="54" spans="1:13" x14ac:dyDescent="0.25">
      <c r="A54" s="33" t="s">
        <v>44</v>
      </c>
      <c r="B54" s="34">
        <v>0</v>
      </c>
      <c r="C54" s="34">
        <v>356548.72</v>
      </c>
      <c r="D54" s="34">
        <v>229356.6</v>
      </c>
      <c r="E54" s="34">
        <v>120000</v>
      </c>
      <c r="F54" s="34">
        <v>0</v>
      </c>
      <c r="G54" s="34">
        <v>0</v>
      </c>
      <c r="H54" s="34">
        <v>0</v>
      </c>
      <c r="I54" s="34">
        <v>3426900.22</v>
      </c>
      <c r="J54" s="34">
        <v>348480.04</v>
      </c>
      <c r="K54" s="34">
        <v>0</v>
      </c>
      <c r="L54" s="34">
        <v>1755894.88</v>
      </c>
      <c r="M54" s="34">
        <f t="shared" si="5"/>
        <v>6237180.46</v>
      </c>
    </row>
    <row r="55" spans="1:13" x14ac:dyDescent="0.25">
      <c r="A55" s="33" t="s">
        <v>45</v>
      </c>
      <c r="B55" s="34">
        <v>0</v>
      </c>
      <c r="C55" s="34">
        <v>0</v>
      </c>
      <c r="D55" s="34">
        <v>0</v>
      </c>
      <c r="E55" s="34">
        <v>1345250</v>
      </c>
      <c r="F55" s="34">
        <v>0</v>
      </c>
      <c r="G55" s="34">
        <v>0</v>
      </c>
      <c r="H55" s="34">
        <v>210630</v>
      </c>
      <c r="I55" s="34">
        <v>3776</v>
      </c>
      <c r="J55" s="34">
        <v>0</v>
      </c>
      <c r="K55" s="34">
        <v>0</v>
      </c>
      <c r="L55" s="34">
        <v>0</v>
      </c>
      <c r="M55" s="34">
        <f t="shared" si="5"/>
        <v>1559656</v>
      </c>
    </row>
    <row r="56" spans="1:13" x14ac:dyDescent="0.25">
      <c r="A56" s="33" t="s">
        <v>46</v>
      </c>
      <c r="B56" s="34">
        <v>0</v>
      </c>
      <c r="C56" s="34">
        <v>0</v>
      </c>
      <c r="D56" s="34">
        <v>0</v>
      </c>
      <c r="E56" s="34">
        <v>0</v>
      </c>
      <c r="F56" s="34">
        <v>25149.83</v>
      </c>
      <c r="G56" s="34">
        <v>0</v>
      </c>
      <c r="H56" s="34">
        <v>21730</v>
      </c>
      <c r="I56" s="34">
        <v>0</v>
      </c>
      <c r="J56" s="34">
        <v>0</v>
      </c>
      <c r="K56" s="34">
        <v>0</v>
      </c>
      <c r="L56" s="34">
        <v>0</v>
      </c>
      <c r="M56" s="34">
        <f t="shared" si="5"/>
        <v>46879.83</v>
      </c>
    </row>
    <row r="57" spans="1:13" x14ac:dyDescent="0.25">
      <c r="A57" s="33" t="s">
        <v>47</v>
      </c>
      <c r="B57" s="34">
        <v>0</v>
      </c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f t="shared" si="5"/>
        <v>0</v>
      </c>
    </row>
    <row r="58" spans="1:13" x14ac:dyDescent="0.25">
      <c r="A58" s="33" t="s">
        <v>48</v>
      </c>
      <c r="B58" s="34">
        <v>0</v>
      </c>
      <c r="C58" s="34">
        <v>0</v>
      </c>
      <c r="D58" s="34">
        <v>198354.74</v>
      </c>
      <c r="E58" s="34">
        <v>-140600</v>
      </c>
      <c r="F58" s="34">
        <v>0</v>
      </c>
      <c r="G58" s="34">
        <v>0</v>
      </c>
      <c r="H58" s="34">
        <v>0</v>
      </c>
      <c r="I58" s="34">
        <v>0</v>
      </c>
      <c r="J58" s="34">
        <v>726934.96</v>
      </c>
      <c r="K58" s="34">
        <v>0</v>
      </c>
      <c r="L58" s="34">
        <v>236955.8</v>
      </c>
      <c r="M58" s="34">
        <f t="shared" si="5"/>
        <v>1021645.5</v>
      </c>
    </row>
    <row r="59" spans="1:13" x14ac:dyDescent="0.25">
      <c r="A59" s="33" t="s">
        <v>49</v>
      </c>
      <c r="B59" s="34">
        <v>0</v>
      </c>
      <c r="C59" s="34">
        <v>0</v>
      </c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f t="shared" si="5"/>
        <v>0</v>
      </c>
    </row>
    <row r="60" spans="1:13" x14ac:dyDescent="0.25">
      <c r="A60" s="33" t="s">
        <v>50</v>
      </c>
      <c r="B60" s="34">
        <v>0</v>
      </c>
      <c r="C60" s="34">
        <v>0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f t="shared" si="5"/>
        <v>0</v>
      </c>
    </row>
    <row r="61" spans="1:13" x14ac:dyDescent="0.25">
      <c r="A61" s="33" t="s">
        <v>51</v>
      </c>
      <c r="B61" s="34">
        <v>0</v>
      </c>
      <c r="C61" s="34">
        <v>0</v>
      </c>
      <c r="D61" s="34">
        <v>0</v>
      </c>
      <c r="E61" s="34">
        <v>500000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1019441.7</v>
      </c>
      <c r="M61" s="34">
        <f t="shared" si="5"/>
        <v>1519441.7</v>
      </c>
    </row>
    <row r="62" spans="1:13" x14ac:dyDescent="0.25">
      <c r="A62" s="33" t="s">
        <v>52</v>
      </c>
      <c r="B62" s="34">
        <v>0</v>
      </c>
      <c r="C62" s="34">
        <v>0</v>
      </c>
      <c r="D62" s="34">
        <v>36580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f t="shared" si="5"/>
        <v>36580</v>
      </c>
    </row>
    <row r="63" spans="1:13" x14ac:dyDescent="0.25">
      <c r="A63" s="30" t="s">
        <v>53</v>
      </c>
      <c r="B63" s="31">
        <v>0</v>
      </c>
      <c r="C63" s="31">
        <v>0</v>
      </c>
      <c r="D63" s="31">
        <v>0</v>
      </c>
      <c r="E63" s="31">
        <v>0</v>
      </c>
      <c r="F63" s="31">
        <f>+F64</f>
        <v>793124.48</v>
      </c>
      <c r="G63" s="31">
        <f>+G64</f>
        <v>2944169.2</v>
      </c>
      <c r="H63" s="31">
        <f>+H64</f>
        <v>0</v>
      </c>
      <c r="I63" s="31">
        <v>0</v>
      </c>
      <c r="J63" s="31">
        <f>+J64</f>
        <v>0</v>
      </c>
      <c r="K63" s="31">
        <f>+K64</f>
        <v>0</v>
      </c>
      <c r="L63" s="31">
        <f>+L64</f>
        <v>0</v>
      </c>
      <c r="M63" s="31">
        <f t="shared" si="5"/>
        <v>3737293.68</v>
      </c>
    </row>
    <row r="64" spans="1:13" x14ac:dyDescent="0.25">
      <c r="A64" s="33" t="s">
        <v>54</v>
      </c>
      <c r="B64" s="34">
        <v>0</v>
      </c>
      <c r="C64" s="34">
        <v>0</v>
      </c>
      <c r="D64" s="34">
        <v>0</v>
      </c>
      <c r="E64" s="34">
        <v>0</v>
      </c>
      <c r="F64" s="34">
        <v>793124.48</v>
      </c>
      <c r="G64" s="34">
        <v>2944169.2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f t="shared" si="5"/>
        <v>3737293.68</v>
      </c>
    </row>
    <row r="65" spans="1:13" x14ac:dyDescent="0.25">
      <c r="A65" s="33" t="s">
        <v>55</v>
      </c>
      <c r="B65" s="34">
        <v>0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f t="shared" si="5"/>
        <v>0</v>
      </c>
    </row>
    <row r="66" spans="1:13" x14ac:dyDescent="0.25">
      <c r="A66" s="33" t="s">
        <v>56</v>
      </c>
      <c r="B66" s="34">
        <v>0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f t="shared" si="5"/>
        <v>0</v>
      </c>
    </row>
    <row r="67" spans="1:13" x14ac:dyDescent="0.25">
      <c r="A67" s="33" t="s">
        <v>57</v>
      </c>
      <c r="B67" s="34">
        <v>0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f t="shared" si="5"/>
        <v>0</v>
      </c>
    </row>
    <row r="68" spans="1:13" x14ac:dyDescent="0.25">
      <c r="A68" s="30" t="s">
        <v>58</v>
      </c>
      <c r="B68" s="31">
        <v>0</v>
      </c>
      <c r="C68" s="31">
        <v>0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1">
        <f t="shared" si="5"/>
        <v>0</v>
      </c>
    </row>
    <row r="69" spans="1:13" x14ac:dyDescent="0.25">
      <c r="A69" s="33" t="s">
        <v>59</v>
      </c>
      <c r="B69" s="34">
        <v>0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f t="shared" si="5"/>
        <v>0</v>
      </c>
    </row>
    <row r="70" spans="1:13" x14ac:dyDescent="0.25">
      <c r="A70" s="33" t="s">
        <v>60</v>
      </c>
      <c r="B70" s="34">
        <v>0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f t="shared" si="5"/>
        <v>0</v>
      </c>
    </row>
    <row r="71" spans="1:13" x14ac:dyDescent="0.25">
      <c r="A71" s="30" t="s">
        <v>61</v>
      </c>
      <c r="B71" s="31">
        <v>0</v>
      </c>
      <c r="C71" s="31">
        <v>0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f t="shared" si="5"/>
        <v>0</v>
      </c>
    </row>
    <row r="72" spans="1:13" x14ac:dyDescent="0.25">
      <c r="A72" s="33" t="s">
        <v>62</v>
      </c>
      <c r="B72" s="34">
        <v>0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f t="shared" si="5"/>
        <v>0</v>
      </c>
    </row>
    <row r="73" spans="1:13" x14ac:dyDescent="0.25">
      <c r="A73" s="33" t="s">
        <v>63</v>
      </c>
      <c r="B73" s="34">
        <v>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f t="shared" si="5"/>
        <v>0</v>
      </c>
    </row>
    <row r="74" spans="1:13" x14ac:dyDescent="0.25">
      <c r="A74" s="33" t="s">
        <v>64</v>
      </c>
      <c r="B74" s="34">
        <v>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f t="shared" si="5"/>
        <v>0</v>
      </c>
    </row>
    <row r="75" spans="1:13" x14ac:dyDescent="0.25">
      <c r="A75" s="28" t="s">
        <v>67</v>
      </c>
      <c r="B75" s="31">
        <v>0</v>
      </c>
      <c r="C75" s="31">
        <v>0</v>
      </c>
      <c r="D75" s="31">
        <v>0</v>
      </c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L75" s="31">
        <v>0</v>
      </c>
      <c r="M75" s="31">
        <f t="shared" si="5"/>
        <v>0</v>
      </c>
    </row>
    <row r="76" spans="1:13" x14ac:dyDescent="0.25">
      <c r="A76" s="30" t="s">
        <v>68</v>
      </c>
      <c r="B76" s="34">
        <v>0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f t="shared" ref="M76:M84" si="10">+B76+C76+D76+E76+F76+G76+H76+I76+J76+K76+L76</f>
        <v>0</v>
      </c>
    </row>
    <row r="77" spans="1:13" x14ac:dyDescent="0.25">
      <c r="A77" s="33" t="s">
        <v>69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f t="shared" si="10"/>
        <v>0</v>
      </c>
    </row>
    <row r="78" spans="1:13" x14ac:dyDescent="0.25">
      <c r="A78" s="33" t="s">
        <v>70</v>
      </c>
      <c r="B78" s="34">
        <v>0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f t="shared" si="10"/>
        <v>0</v>
      </c>
    </row>
    <row r="79" spans="1:13" x14ac:dyDescent="0.25">
      <c r="A79" s="30" t="s">
        <v>71</v>
      </c>
      <c r="B79" s="34">
        <v>0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f t="shared" si="10"/>
        <v>0</v>
      </c>
    </row>
    <row r="80" spans="1:13" x14ac:dyDescent="0.25">
      <c r="A80" s="33" t="s">
        <v>72</v>
      </c>
      <c r="B80" s="34">
        <v>0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f t="shared" si="10"/>
        <v>0</v>
      </c>
    </row>
    <row r="81" spans="1:13" x14ac:dyDescent="0.25">
      <c r="A81" s="33" t="s">
        <v>73</v>
      </c>
      <c r="B81" s="34">
        <v>0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f t="shared" si="10"/>
        <v>0</v>
      </c>
    </row>
    <row r="82" spans="1:13" x14ac:dyDescent="0.25">
      <c r="A82" s="30" t="s">
        <v>74</v>
      </c>
      <c r="B82" s="34">
        <v>0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f t="shared" si="10"/>
        <v>0</v>
      </c>
    </row>
    <row r="83" spans="1:13" x14ac:dyDescent="0.25">
      <c r="A83" s="33" t="s">
        <v>75</v>
      </c>
      <c r="B83" s="34">
        <v>0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f t="shared" si="10"/>
        <v>0</v>
      </c>
    </row>
    <row r="84" spans="1:13" x14ac:dyDescent="0.25">
      <c r="A84" s="35" t="s">
        <v>65</v>
      </c>
      <c r="B84" s="36">
        <f>+B11+B17</f>
        <v>47637345.480000004</v>
      </c>
      <c r="C84" s="36">
        <f>+C11+C17+C27+C53</f>
        <v>61051600.529999994</v>
      </c>
      <c r="D84" s="36">
        <f>+D11+D17+D27+D37+D46+D53</f>
        <v>87675976.620000005</v>
      </c>
      <c r="E84" s="36">
        <f>+E11+E17+E27+E37+E46+E53</f>
        <v>125098409.07999998</v>
      </c>
      <c r="F84" s="36">
        <f>+F11+F17+F27+F37+F46+F53+F63</f>
        <v>79584764.939999998</v>
      </c>
      <c r="G84" s="36">
        <f>+G11+G17+G27+G37+G46+G53+G63</f>
        <v>70787902.799999997</v>
      </c>
      <c r="H84" s="36">
        <f>+H11+H17+H27+H37+H46+H53+H63</f>
        <v>88914574.150000006</v>
      </c>
      <c r="I84" s="36">
        <f>+I11+I17+I27+I37+I46+I53</f>
        <v>81110177.230000004</v>
      </c>
      <c r="J84" s="36">
        <f>+J11+J17+J27+J37+J46+J53+J63</f>
        <v>70713410.480000004</v>
      </c>
      <c r="K84" s="36">
        <f>+K11+K17+K27+K37+K46+K53+K63</f>
        <v>76163490.640000001</v>
      </c>
      <c r="L84" s="36">
        <f>+L11+L17+L27+L37+L46+L53+L63</f>
        <v>160640602.98000002</v>
      </c>
      <c r="M84" s="36">
        <f t="shared" si="10"/>
        <v>949378254.93000007</v>
      </c>
    </row>
    <row r="85" spans="1:13" x14ac:dyDescent="0.25">
      <c r="M85" s="37"/>
    </row>
    <row r="86" spans="1:13" x14ac:dyDescent="0.25">
      <c r="M86" s="34"/>
    </row>
    <row r="90" spans="1:13" x14ac:dyDescent="0.25">
      <c r="E90" s="24" t="s">
        <v>104</v>
      </c>
    </row>
    <row r="91" spans="1:13" x14ac:dyDescent="0.25">
      <c r="E91" s="24" t="s">
        <v>105</v>
      </c>
    </row>
    <row r="92" spans="1:13" x14ac:dyDescent="0.25">
      <c r="E92" s="24" t="s">
        <v>106</v>
      </c>
    </row>
    <row r="93" spans="1:13" x14ac:dyDescent="0.25">
      <c r="A93" s="38"/>
    </row>
  </sheetData>
  <mergeCells count="5">
    <mergeCell ref="A4:M4"/>
    <mergeCell ref="A5:M5"/>
    <mergeCell ref="A6:M6"/>
    <mergeCell ref="A7:M7"/>
    <mergeCell ref="A3:M3"/>
  </mergeCells>
  <pageMargins left="0.23622047244094491" right="0.23622047244094491" top="0.74803149606299213" bottom="0.74803149606299213" header="0.31496062992125984" footer="0.31496062992125984"/>
  <pageSetup paperSize="7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Francisco Medina. Medina</cp:lastModifiedBy>
  <cp:lastPrinted>2021-12-14T16:11:07Z</cp:lastPrinted>
  <dcterms:created xsi:type="dcterms:W3CDTF">2021-07-29T18:58:50Z</dcterms:created>
  <dcterms:modified xsi:type="dcterms:W3CDTF">2021-12-14T16:19:54Z</dcterms:modified>
</cp:coreProperties>
</file>