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2022\10-.EJEC-TRANSP. OCT. 2022\"/>
    </mc:Choice>
  </mc:AlternateContent>
  <bookViews>
    <workbookView xWindow="0" yWindow="0" windowWidth="24000" windowHeight="9330" firstSheet="1" activeTab="1"/>
  </bookViews>
  <sheets>
    <sheet name="P1Presupuesto Aprobado 2021" sheetId="4" r:id="rId1"/>
    <sheet name="Ejec- Presup-Enero-sept-2022 " sheetId="2" r:id="rId2"/>
    <sheet name="Hoja1" sheetId="5" r:id="rId3"/>
  </sheets>
  <definedNames>
    <definedName name="_xlnm.Print_Area" localSheetId="1">'Ejec- Presup-Enero-sept-2022 '!$A$1:$O$128</definedName>
    <definedName name="_xlnm.Print_Area" localSheetId="0">'P1Presupuesto Aprobado 2021'!$C$98:$E$103</definedName>
    <definedName name="_xlnm.Print_Titles" localSheetId="1">'Ejec- Presup-Enero-sept-2022 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C8" i="2"/>
  <c r="D13" i="2"/>
  <c r="O62" i="2" l="1"/>
  <c r="O63" i="2"/>
  <c r="O61" i="2"/>
  <c r="O52" i="2"/>
  <c r="O53" i="2"/>
  <c r="O54" i="2"/>
  <c r="O55" i="2"/>
  <c r="O56" i="2"/>
  <c r="O57" i="2"/>
  <c r="O58" i="2"/>
  <c r="O59" i="2"/>
  <c r="O51" i="2"/>
  <c r="O45" i="2"/>
  <c r="O46" i="2"/>
  <c r="O47" i="2"/>
  <c r="O48" i="2"/>
  <c r="O49" i="2"/>
  <c r="O44" i="2"/>
  <c r="O36" i="2"/>
  <c r="O37" i="2"/>
  <c r="O38" i="2"/>
  <c r="O39" i="2"/>
  <c r="O40" i="2"/>
  <c r="O41" i="2"/>
  <c r="O42" i="2"/>
  <c r="O35" i="2"/>
  <c r="O26" i="2"/>
  <c r="O27" i="2"/>
  <c r="O28" i="2"/>
  <c r="O29" i="2"/>
  <c r="O30" i="2"/>
  <c r="O31" i="2"/>
  <c r="O32" i="2"/>
  <c r="O33" i="2"/>
  <c r="O25" i="2"/>
  <c r="O16" i="2"/>
  <c r="O17" i="2"/>
  <c r="O18" i="2"/>
  <c r="O19" i="2"/>
  <c r="O20" i="2"/>
  <c r="O22" i="2"/>
  <c r="O23" i="2"/>
  <c r="O15" i="2"/>
  <c r="O10" i="2"/>
  <c r="O11" i="2"/>
  <c r="O12" i="2"/>
  <c r="O13" i="2"/>
  <c r="O9" i="2"/>
  <c r="N8" i="2"/>
  <c r="N50" i="2"/>
  <c r="N43" i="2"/>
  <c r="N34" i="2"/>
  <c r="N24" i="2"/>
  <c r="N14" i="2"/>
  <c r="N81" i="2" l="1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D61" i="5"/>
  <c r="D60" i="5" s="1"/>
  <c r="L60" i="5"/>
  <c r="K60" i="5"/>
  <c r="J60" i="5"/>
  <c r="I60" i="5"/>
  <c r="H60" i="5"/>
  <c r="G60" i="5"/>
  <c r="F60" i="5"/>
  <c r="E60" i="5"/>
  <c r="N60" i="5" s="1"/>
  <c r="C60" i="5"/>
  <c r="B60" i="5"/>
  <c r="N59" i="5"/>
  <c r="D59" i="5"/>
  <c r="N58" i="5"/>
  <c r="D58" i="5"/>
  <c r="N57" i="5"/>
  <c r="D57" i="5"/>
  <c r="N56" i="5"/>
  <c r="D56" i="5"/>
  <c r="N55" i="5"/>
  <c r="D55" i="5"/>
  <c r="N54" i="5"/>
  <c r="D54" i="5"/>
  <c r="N53" i="5"/>
  <c r="D53" i="5"/>
  <c r="N52" i="5"/>
  <c r="D52" i="5"/>
  <c r="N51" i="5"/>
  <c r="D51" i="5"/>
  <c r="M50" i="5"/>
  <c r="L50" i="5"/>
  <c r="K50" i="5"/>
  <c r="J50" i="5"/>
  <c r="I50" i="5"/>
  <c r="H50" i="5"/>
  <c r="G50" i="5"/>
  <c r="F50" i="5"/>
  <c r="E50" i="5"/>
  <c r="C50" i="5"/>
  <c r="B50" i="5"/>
  <c r="D50" i="5" s="1"/>
  <c r="N49" i="5"/>
  <c r="N48" i="5"/>
  <c r="N47" i="5"/>
  <c r="N46" i="5"/>
  <c r="N45" i="5"/>
  <c r="N44" i="5"/>
  <c r="D44" i="5"/>
  <c r="M43" i="5"/>
  <c r="N43" i="5" s="1"/>
  <c r="D43" i="5"/>
  <c r="C43" i="5"/>
  <c r="N42" i="5"/>
  <c r="N41" i="5"/>
  <c r="N40" i="5"/>
  <c r="N39" i="5"/>
  <c r="N38" i="5"/>
  <c r="N37" i="5"/>
  <c r="N36" i="5"/>
  <c r="N35" i="5"/>
  <c r="D35" i="5"/>
  <c r="D34" i="5" s="1"/>
  <c r="M34" i="5"/>
  <c r="L34" i="5"/>
  <c r="K34" i="5"/>
  <c r="J34" i="5"/>
  <c r="I34" i="5"/>
  <c r="H34" i="5"/>
  <c r="G34" i="5"/>
  <c r="F34" i="5"/>
  <c r="E34" i="5"/>
  <c r="C34" i="5"/>
  <c r="B34" i="5"/>
  <c r="N33" i="5"/>
  <c r="D33" i="5"/>
  <c r="N32" i="5"/>
  <c r="D32" i="5"/>
  <c r="N31" i="5"/>
  <c r="D31" i="5"/>
  <c r="N30" i="5"/>
  <c r="D30" i="5"/>
  <c r="N29" i="5"/>
  <c r="D29" i="5"/>
  <c r="N28" i="5"/>
  <c r="D28" i="5"/>
  <c r="N27" i="5"/>
  <c r="D27" i="5"/>
  <c r="N26" i="5"/>
  <c r="D26" i="5"/>
  <c r="N25" i="5"/>
  <c r="D25" i="5"/>
  <c r="M24" i="5"/>
  <c r="L24" i="5"/>
  <c r="K24" i="5"/>
  <c r="J24" i="5"/>
  <c r="I24" i="5"/>
  <c r="H24" i="5"/>
  <c r="G24" i="5"/>
  <c r="F24" i="5"/>
  <c r="E24" i="5"/>
  <c r="C24" i="5"/>
  <c r="B24" i="5"/>
  <c r="N23" i="5"/>
  <c r="D23" i="5"/>
  <c r="N22" i="5"/>
  <c r="D22" i="5"/>
  <c r="G21" i="5"/>
  <c r="G14" i="5" s="1"/>
  <c r="D21" i="5"/>
  <c r="N20" i="5"/>
  <c r="D20" i="5"/>
  <c r="N19" i="5"/>
  <c r="D19" i="5"/>
  <c r="N18" i="5"/>
  <c r="D18" i="5"/>
  <c r="N17" i="5"/>
  <c r="D17" i="5"/>
  <c r="N16" i="5"/>
  <c r="D16" i="5"/>
  <c r="N15" i="5"/>
  <c r="D15" i="5"/>
  <c r="M14" i="5"/>
  <c r="L14" i="5"/>
  <c r="K14" i="5"/>
  <c r="J14" i="5"/>
  <c r="I14" i="5"/>
  <c r="H14" i="5"/>
  <c r="F14" i="5"/>
  <c r="E14" i="5"/>
  <c r="C14" i="5"/>
  <c r="B14" i="5"/>
  <c r="N13" i="5"/>
  <c r="N12" i="5"/>
  <c r="N11" i="5"/>
  <c r="N10" i="5"/>
  <c r="D10" i="5"/>
  <c r="N9" i="5"/>
  <c r="D9" i="5"/>
  <c r="M8" i="5"/>
  <c r="L8" i="5"/>
  <c r="K8" i="5"/>
  <c r="J8" i="5"/>
  <c r="I8" i="5"/>
  <c r="H8" i="5"/>
  <c r="G8" i="5"/>
  <c r="F8" i="5"/>
  <c r="E8" i="5"/>
  <c r="C8" i="5"/>
  <c r="B8" i="5"/>
  <c r="N24" i="5" l="1"/>
  <c r="C81" i="5"/>
  <c r="H81" i="5"/>
  <c r="L81" i="5"/>
  <c r="D8" i="5"/>
  <c r="M81" i="5"/>
  <c r="I81" i="5"/>
  <c r="D14" i="5"/>
  <c r="N21" i="5"/>
  <c r="F81" i="5"/>
  <c r="J81" i="5"/>
  <c r="N34" i="5"/>
  <c r="E81" i="5"/>
  <c r="B81" i="5"/>
  <c r="G81" i="5"/>
  <c r="K81" i="5"/>
  <c r="N14" i="5"/>
  <c r="D24" i="5"/>
  <c r="D81" i="5" s="1"/>
  <c r="N50" i="5"/>
  <c r="N8" i="5"/>
  <c r="D44" i="2"/>
  <c r="D43" i="2" s="1"/>
  <c r="C43" i="2"/>
  <c r="D16" i="2"/>
  <c r="D17" i="2"/>
  <c r="D18" i="2"/>
  <c r="D19" i="2"/>
  <c r="D20" i="2"/>
  <c r="D21" i="2"/>
  <c r="D22" i="2"/>
  <c r="D23" i="2"/>
  <c r="D15" i="2"/>
  <c r="M43" i="2"/>
  <c r="O43" i="2" s="1"/>
  <c r="M34" i="2"/>
  <c r="M24" i="2"/>
  <c r="M14" i="2"/>
  <c r="M8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N81" i="5" l="1"/>
  <c r="M50" i="2"/>
  <c r="M81" i="2" s="1"/>
  <c r="C60" i="2"/>
  <c r="D55" i="2" l="1"/>
  <c r="C14" i="2"/>
  <c r="L60" i="2" l="1"/>
  <c r="L50" i="2"/>
  <c r="L34" i="2"/>
  <c r="L24" i="2"/>
  <c r="L14" i="2"/>
  <c r="L8" i="2"/>
  <c r="L81" i="2" l="1"/>
  <c r="C50" i="2" l="1"/>
  <c r="C34" i="2"/>
  <c r="D35" i="2"/>
  <c r="K60" i="2" l="1"/>
  <c r="K50" i="2"/>
  <c r="K34" i="2"/>
  <c r="K24" i="2"/>
  <c r="K14" i="2"/>
  <c r="K8" i="2"/>
  <c r="K81" i="2" l="1"/>
  <c r="D10" i="2"/>
  <c r="D9" i="2"/>
  <c r="J60" i="2" l="1"/>
  <c r="J50" i="2"/>
  <c r="J34" i="2"/>
  <c r="J24" i="2"/>
  <c r="J14" i="2"/>
  <c r="J8" i="2"/>
  <c r="J81" i="2" l="1"/>
  <c r="I24" i="2"/>
  <c r="I60" i="2"/>
  <c r="I50" i="2"/>
  <c r="I34" i="2"/>
  <c r="I14" i="2"/>
  <c r="I8" i="2"/>
  <c r="I81" i="2" l="1"/>
  <c r="E60" i="2"/>
  <c r="F60" i="2"/>
  <c r="G60" i="2"/>
  <c r="H60" i="2"/>
  <c r="E50" i="2"/>
  <c r="F50" i="2"/>
  <c r="G50" i="2"/>
  <c r="H50" i="2"/>
  <c r="O50" i="2" l="1"/>
  <c r="O60" i="2"/>
  <c r="G21" i="2"/>
  <c r="O21" i="2" s="1"/>
  <c r="H34" i="2"/>
  <c r="H24" i="2"/>
  <c r="H8" i="2"/>
  <c r="H14" i="2"/>
  <c r="H81" i="2" l="1"/>
  <c r="D61" i="2"/>
  <c r="C24" i="2"/>
  <c r="C81" i="2" s="1"/>
  <c r="D52" i="2"/>
  <c r="D53" i="2"/>
  <c r="D54" i="2"/>
  <c r="D56" i="2"/>
  <c r="D57" i="2"/>
  <c r="D58" i="2"/>
  <c r="D59" i="2"/>
  <c r="D51" i="2"/>
  <c r="D26" i="2"/>
  <c r="D27" i="2"/>
  <c r="D28" i="2"/>
  <c r="D29" i="2"/>
  <c r="D31" i="2"/>
  <c r="D32" i="2"/>
  <c r="D33" i="2"/>
  <c r="D25" i="2"/>
  <c r="G34" i="2" l="1"/>
  <c r="G24" i="2"/>
  <c r="G14" i="2"/>
  <c r="G8" i="2"/>
  <c r="G81" i="2" l="1"/>
  <c r="F14" i="2"/>
  <c r="E8" i="2"/>
  <c r="O8" i="2" s="1"/>
  <c r="F34" i="2"/>
  <c r="F8" i="2"/>
  <c r="F24" i="2"/>
  <c r="F81" i="2" l="1"/>
  <c r="D24" i="2"/>
  <c r="D60" i="2"/>
  <c r="D34" i="2"/>
  <c r="D14" i="2"/>
  <c r="D8" i="2"/>
  <c r="B60" i="2" l="1"/>
  <c r="B50" i="2"/>
  <c r="D50" i="2" s="1"/>
  <c r="D81" i="2" s="1"/>
  <c r="E34" i="2"/>
  <c r="O34" i="2" s="1"/>
  <c r="B34" i="2"/>
  <c r="E24" i="2"/>
  <c r="O24" i="2" s="1"/>
  <c r="B24" i="2"/>
  <c r="E14" i="2"/>
  <c r="O14" i="2" s="1"/>
  <c r="O81" i="2" s="1"/>
  <c r="B14" i="2"/>
  <c r="B8" i="2"/>
  <c r="E81" i="2" l="1"/>
  <c r="B81" i="2"/>
  <c r="E64" i="4"/>
  <c r="D64" i="4"/>
  <c r="E54" i="4"/>
  <c r="D54" i="4"/>
  <c r="E47" i="4"/>
  <c r="E40" i="4"/>
  <c r="E38" i="4"/>
  <c r="D38" i="4"/>
  <c r="E28" i="4"/>
  <c r="D28" i="4"/>
  <c r="E18" i="4"/>
  <c r="D18" i="4"/>
  <c r="E12" i="4"/>
  <c r="D12" i="4"/>
  <c r="D85" i="4" l="1"/>
  <c r="E85" i="4"/>
</calcChain>
</file>

<file path=xl/sharedStrings.xml><?xml version="1.0" encoding="utf-8"?>
<sst xmlns="http://schemas.openxmlformats.org/spreadsheetml/2006/main" count="341" uniqueCount="157">
  <si>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</si>
  <si>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</si>
  <si>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</si>
  <si>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</si>
  <si>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</si>
  <si>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</si>
  <si>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</si>
  <si>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</si>
  <si>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</si>
  <si>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</si>
  <si>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</si>
  <si>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</si>
  <si>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</si>
  <si>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</si>
  <si>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</si>
  <si>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</si>
  <si>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</si>
  <si>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</si>
  <si>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</si>
  <si>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</si>
  <si>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</si>
  <si>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</si>
  <si>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</si>
  <si>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</si>
  <si>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</si>
  <si>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</si>
  <si>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</si>
  <si>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</si>
  <si>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</si>
  <si>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</si>
  <si>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</si>
  <si>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</si>
  <si>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</si>
  <si>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</si>
  <si>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</si>
  <si>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</si>
  <si>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</si>
  <si>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</si>
  <si>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</si>
  <si>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</si>
  <si>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</si>
  <si>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</si>
  <si>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</si>
  <si>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</si>
  <si>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</si>
  <si>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</si>
  <si>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</si>
  <si>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</si>
  <si>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</si>
  <si>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</si>
  <si>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</si>
  <si>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</si>
  <si>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</si>
  <si>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</si>
  <si>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</si>
  <si>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</si>
  <si>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</si>
  <si>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</si>
  <si>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</si>
  <si>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</si>
  <si>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</si>
  <si>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</si>
  <si>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</si>
  <si>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</si>
  <si>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</si>
  <si>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</si>
  <si>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</si>
  <si>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</si>
  <si>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</si>
  <si>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</si>
  <si>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</si>
  <si>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</si>
  <si>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</si>
  <si>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</si>
  <si>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</si>
  <si>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</si>
  <si>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</si>
  <si>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</si>
  <si>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 xml:space="preserve">                                            Consejo Nacional para la Niñez y la Adolescencia</t>
  </si>
  <si>
    <t xml:space="preserve">                                                          Presupuesto de Gasto y Aplicaciones financieras </t>
  </si>
  <si>
    <t xml:space="preserve">                                                                                                                Año 2021</t>
  </si>
  <si>
    <t xml:space="preserve">                                                                                                                 En RD$ </t>
  </si>
  <si>
    <t>Hora  : 10:15 a.m.</t>
  </si>
  <si>
    <t>Formato: EXCEL</t>
  </si>
  <si>
    <t>Fecha :   6/1/2022</t>
  </si>
  <si>
    <t xml:space="preserve">            Preparado por:                                                    Revisado por:</t>
  </si>
  <si>
    <t xml:space="preserve">      ___________________                                      _________________</t>
  </si>
  <si>
    <t>____________________</t>
  </si>
  <si>
    <t xml:space="preserve">                            Nicomedes de Jesus Capriles</t>
  </si>
  <si>
    <t xml:space="preserve">                               Director Adm. Y Financiero</t>
  </si>
  <si>
    <t xml:space="preserve">        Aprobado por:</t>
  </si>
  <si>
    <t xml:space="preserve">         Francisco Medina                                              Florinda Matrillé</t>
  </si>
  <si>
    <t>Enc. Seccion de Presupuesto                                Encda. Financiera</t>
  </si>
  <si>
    <t xml:space="preserve">Gasto devengado </t>
  </si>
  <si>
    <t xml:space="preserve">Enero </t>
  </si>
  <si>
    <t xml:space="preserve">Total </t>
  </si>
  <si>
    <t xml:space="preserve">        Total general</t>
  </si>
  <si>
    <t>Febrero</t>
  </si>
  <si>
    <t>Presupuesto Vigente</t>
  </si>
  <si>
    <t xml:space="preserve">   DETALLE</t>
  </si>
  <si>
    <t xml:space="preserve">  2 - GASTOS</t>
  </si>
  <si>
    <t>Marzo</t>
  </si>
  <si>
    <t>Modificaciones Presupuestaria</t>
  </si>
  <si>
    <t>Abril</t>
  </si>
  <si>
    <t>Mayo</t>
  </si>
  <si>
    <t>2.3.5 - CUERO, CAUCHO Y PLASTICOS</t>
  </si>
  <si>
    <t>Junio</t>
  </si>
  <si>
    <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</si>
  <si>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</si>
  <si>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</si>
  <si>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Presupuesto de Gastos y Aplicaciones Financieras                                           Formato:   EXCEL   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</si>
  <si>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. se realizo ajuste del lib de pago No. 3063, rechazado por cuenta cerrada a personal por un monto de</t>
    </r>
    <r>
      <rPr>
        <b/>
        <sz val="8"/>
        <color theme="1"/>
        <rFont val="Calibri"/>
        <family val="2"/>
        <scheme val="minor"/>
      </rPr>
      <t xml:space="preserve"> RD$ 8,150.00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</si>
  <si>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2708 d/f 18/5/2022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RD$ 187,620.00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</si>
  <si>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2577 d/f 13/5/2022 el cual fue anulado por error en el objetal, por un monto de </t>
    </r>
    <r>
      <rPr>
        <b/>
        <sz val="8"/>
        <color theme="1"/>
        <rFont val="Calibri"/>
        <family val="2"/>
        <scheme val="minor"/>
      </rPr>
      <t>RD$ 94,400.00</t>
    </r>
  </si>
  <si>
    <t>Mes de Junio</t>
  </si>
  <si>
    <t>Mes de Julio</t>
  </si>
  <si>
    <t>julio</t>
  </si>
  <si>
    <t>Aprobado por:</t>
  </si>
  <si>
    <t>Director Adm. Y Financiero</t>
  </si>
  <si>
    <t>Nicomedes de Jesus Capriles</t>
  </si>
  <si>
    <t xml:space="preserve">                                       Depto. Financiero</t>
  </si>
  <si>
    <t>______________________________</t>
  </si>
  <si>
    <t xml:space="preserve">                                                         Preparado por:</t>
  </si>
  <si>
    <t xml:space="preserve">                                                      Francisco Medina </t>
  </si>
  <si>
    <t xml:space="preserve">                                             Revisado por:</t>
  </si>
  <si>
    <t xml:space="preserve">                                            Luis Pellerano</t>
  </si>
  <si>
    <t>agosto</t>
  </si>
  <si>
    <t>Mes de agosto</t>
  </si>
  <si>
    <r>
      <t xml:space="preserve">Nota. </t>
    </r>
    <r>
      <rPr>
        <sz val="8"/>
        <color theme="1"/>
        <rFont val="Calibri"/>
        <family val="2"/>
        <scheme val="minor"/>
      </rPr>
      <t xml:space="preserve">Se rentegró el Libramiento No. 2464 d/f 12/5/2022 , por un monto de </t>
    </r>
    <r>
      <rPr>
        <b/>
        <sz val="8"/>
        <color theme="1"/>
        <rFont val="Calibri"/>
        <family val="2"/>
        <scheme val="minor"/>
      </rPr>
      <t>RD$ 594,412.65</t>
    </r>
    <r>
      <rPr>
        <sz val="8"/>
        <color theme="1"/>
        <rFont val="Calibri"/>
        <family val="2"/>
        <scheme val="minor"/>
      </rPr>
      <t xml:space="preserve"> anulado por error en el NCF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</si>
  <si>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3869 d/f 08/7/2022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RD$ 241,664.00</t>
    </r>
  </si>
  <si>
    <t xml:space="preserve">                                                    Enc. Seccion de Presupuesto</t>
  </si>
  <si>
    <t>Mes de abril</t>
  </si>
  <si>
    <r>
      <t>Nota:</t>
    </r>
    <r>
      <rPr>
        <sz val="8"/>
        <color theme="1"/>
        <rFont val="Calibri"/>
        <family val="2"/>
        <scheme val="minor"/>
      </rPr>
      <t xml:space="preserve"> se anuló el libramiento No.1475 d/f 22/03/2022 por un valor de</t>
    </r>
    <r>
      <rPr>
        <b/>
        <sz val="8"/>
        <color theme="1"/>
        <rFont val="Calibri"/>
        <family val="2"/>
        <scheme val="minor"/>
      </rPr>
      <t xml:space="preserve"> RD$458,814.68</t>
    </r>
    <r>
      <rPr>
        <sz val="8"/>
        <color theme="1"/>
        <rFont val="Calibri"/>
        <family val="2"/>
        <scheme val="minor"/>
      </rPr>
      <t>, para la corrección de la cuenta objetal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</si>
  <si>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 version No. 4639  por devolucion de subsidio de maternidad por </t>
    </r>
    <r>
      <rPr>
        <b/>
        <sz val="8"/>
        <color theme="1"/>
        <rFont val="Calibri"/>
        <family val="2"/>
        <scheme val="minor"/>
      </rPr>
      <t>RD$ 122,283.32</t>
    </r>
    <r>
      <rPr>
        <sz val="8"/>
        <color theme="1"/>
        <rFont val="Calibri"/>
        <family val="2"/>
        <scheme val="minor"/>
      </rPr>
      <t>,correspondiente al mes de Enero  2022</t>
    </r>
  </si>
  <si>
    <t>septiembre</t>
  </si>
  <si>
    <t xml:space="preserve">                                                                                                                                                        Consejo Nacional para la Niñez y la Adolescencia                                            Fecha:  06/10/2022</t>
  </si>
  <si>
    <t>Mes de Septiembre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</si>
  <si>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libramiento No. 1659  d/f  4/4/2022, por un monto de </t>
    </r>
    <r>
      <rPr>
        <b/>
        <sz val="8"/>
        <color theme="1"/>
        <rFont val="Calibri"/>
        <family val="2"/>
        <scheme val="minor"/>
      </rPr>
      <t>RD$ 20,000.00</t>
    </r>
    <r>
      <rPr>
        <sz val="8"/>
        <color theme="1"/>
        <rFont val="Calibri"/>
        <family val="2"/>
        <scheme val="minor"/>
      </rPr>
      <t xml:space="preserve">   anulado por resincion de contrato 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</si>
  <si>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libramiento No. 3615  d/f 28/6/2022 por RD$ </t>
    </r>
    <r>
      <rPr>
        <b/>
        <sz val="8"/>
        <color theme="1"/>
        <rFont val="Calibri"/>
        <family val="2"/>
        <scheme val="minor"/>
      </rPr>
      <t>39,800.00</t>
    </r>
    <r>
      <rPr>
        <sz val="8"/>
        <color theme="1"/>
        <rFont val="Calibri"/>
        <family val="2"/>
        <scheme val="minor"/>
      </rPr>
      <t>, para registrar el tre-contrato</t>
    </r>
  </si>
  <si>
    <t>2.2.7 -SERVICIOS DE CONSERVACIÓN, REP. MENORES E INSTALACIONES TEMPORALES</t>
  </si>
  <si>
    <t xml:space="preserve">                                                                                                                                                                            En RD$ 941,243,188.56                                                                     Tamaño   54 KB</t>
  </si>
  <si>
    <t xml:space="preserve">                                                                                                                                                                                        Año 2022                                                                                 Hora:    11:42 A.M.                             </t>
  </si>
  <si>
    <t>octubre</t>
  </si>
  <si>
    <t>Mes de Octubre:</t>
  </si>
  <si>
    <t>Nota. Reintegro   por devolucion de subsidio de maternidad por RD$ 122,283.32,correspondiente al mes de Enero  2022</t>
  </si>
  <si>
    <r>
      <t>Nota. Reintegro</t>
    </r>
    <r>
      <rPr>
        <sz val="8"/>
        <color rgb="FF00B05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 por devolucion de subsidio de maternidad por RD$ 207,787.41,correspondiente al mes de Febrero  2022</t>
    </r>
  </si>
  <si>
    <t>Nota. se reintegró el libramiento No. 4331 d/f 25/7/2022 el cual fue anulado por que el RPE no tiene ese servicio, por un monto de RD$ 110,000.07</t>
  </si>
  <si>
    <t xml:space="preserve">                                                         ______________________________</t>
  </si>
  <si>
    <t xml:space="preserve">                                                                                 ____________________________                                     </t>
  </si>
  <si>
    <t xml:space="preserve">                                                                                Revisado por:</t>
  </si>
  <si>
    <t xml:space="preserve">                                                                             Luis Pellerano</t>
  </si>
  <si>
    <t xml:space="preserve">                                                                          Enc.  Depto. Financiero</t>
  </si>
  <si>
    <t xml:space="preserve">                                                                                                                                                                                                          Año 2022                                                                                 Hora:    10:45 A.M.                             </t>
  </si>
  <si>
    <t xml:space="preserve">                                                                                                                                                                          Presupuesto de Gastos y Aplicaciones Financieras                                          Formato:   EXCEL   </t>
  </si>
  <si>
    <t xml:space="preserve">                                                                                                                                                                                           En RD$ 1,079,008,590.58                                                                   Tamaño   70.6 KB</t>
  </si>
  <si>
    <t xml:space="preserve">                                                                                                                                                                         Consejo Nacional para la Niñez y la Adolescencia                                             Fecha:  10/11/2022</t>
  </si>
  <si>
    <t xml:space="preserve">Jose Luis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</si>
</sst>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165" fontId="3" fillId="0" borderId="1" xfId="0" applyNumberFormat="1" applyFont="1" applyBorder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39" fontId="0" fillId="0" borderId="0" xfId="0" applyNumberFormat="1"/>
    <xf numFmtId="39" fontId="3" fillId="0" borderId="0" xfId="0" applyNumberFormat="1" applyFont="1"/>
    <xf numFmtId="39" fontId="3" fillId="0" borderId="0" xfId="0" applyNumberFormat="1" applyFont="1" applyBorder="1"/>
    <xf numFmtId="39" fontId="3" fillId="4" borderId="2" xfId="0" applyNumberFormat="1" applyFont="1" applyFill="1" applyBorder="1"/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1" fillId="0" borderId="0" xfId="0" applyFont="1" applyBorder="1" applyAlignment="1">
      <alignment horizontal="left"/>
    </xf>
    <xf numFmtId="0" fontId="13" fillId="4" borderId="2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9" fillId="3" borderId="3" xfId="0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left" wrapText="1" readingOrder="1"/>
    </xf>
    <xf numFmtId="165" fontId="16" fillId="0" borderId="1" xfId="0" applyNumberFormat="1" applyFont="1" applyBorder="1" applyAlignment="1">
      <alignment wrapText="1" readingOrder="1"/>
    </xf>
    <xf numFmtId="0" fontId="16" fillId="5" borderId="0" xfId="0" applyFont="1" applyFill="1" applyAlignment="1">
      <alignment horizontal="left" wrapText="1" readingOrder="1"/>
    </xf>
    <xf numFmtId="39" fontId="16" fillId="5" borderId="0" xfId="0" applyNumberFormat="1" applyFont="1" applyFill="1" applyAlignment="1">
      <alignment wrapText="1" readingOrder="1"/>
    </xf>
    <xf numFmtId="4" fontId="16" fillId="5" borderId="0" xfId="0" applyNumberFormat="1" applyFont="1" applyFill="1" applyAlignment="1">
      <alignment wrapText="1" readingOrder="1"/>
    </xf>
    <xf numFmtId="39" fontId="17" fillId="0" borderId="0" xfId="0" applyNumberFormat="1" applyFont="1" applyAlignment="1">
      <alignment wrapText="1" readingOrder="1"/>
    </xf>
    <xf numFmtId="4" fontId="17" fillId="0" borderId="0" xfId="0" applyNumberFormat="1" applyFont="1" applyAlignment="1">
      <alignment wrapText="1" readingOrder="1"/>
    </xf>
    <xf numFmtId="39" fontId="16" fillId="0" borderId="0" xfId="0" applyNumberFormat="1" applyFont="1" applyAlignment="1">
      <alignment wrapText="1" readingOrder="1"/>
    </xf>
    <xf numFmtId="0" fontId="16" fillId="0" borderId="0" xfId="0" applyFont="1" applyBorder="1" applyAlignment="1">
      <alignment horizontal="left" wrapText="1" readingOrder="1"/>
    </xf>
    <xf numFmtId="39" fontId="16" fillId="0" borderId="0" xfId="0" applyNumberFormat="1" applyFont="1" applyBorder="1" applyAlignment="1">
      <alignment wrapText="1" readingOrder="1"/>
    </xf>
    <xf numFmtId="4" fontId="16" fillId="0" borderId="0" xfId="0" applyNumberFormat="1" applyFont="1" applyBorder="1" applyAlignment="1">
      <alignment wrapText="1" readingOrder="1"/>
    </xf>
    <xf numFmtId="0" fontId="18" fillId="4" borderId="2" xfId="0" applyFont="1" applyFill="1" applyBorder="1" applyAlignment="1">
      <alignment horizontal="center" vertical="center" wrapText="1" readingOrder="1"/>
    </xf>
    <xf numFmtId="39" fontId="16" fillId="4" borderId="2" xfId="0" applyNumberFormat="1" applyFont="1" applyFill="1" applyBorder="1" applyAlignment="1">
      <alignment wrapText="1" readingOrder="1"/>
    </xf>
    <xf numFmtId="4" fontId="16" fillId="4" borderId="2" xfId="0" applyNumberFormat="1" applyFont="1" applyFill="1" applyBorder="1" applyAlignment="1">
      <alignment wrapText="1" readingOrder="1"/>
    </xf>
    <xf numFmtId="0" fontId="17" fillId="0" borderId="0" xfId="0" applyFont="1" applyAlignment="1">
      <alignment wrapText="1" readingOrder="1"/>
    </xf>
    <xf numFmtId="40" fontId="17" fillId="0" borderId="0" xfId="0" applyNumberFormat="1" applyFont="1" applyAlignment="1">
      <alignment wrapText="1" readingOrder="1"/>
    </xf>
    <xf numFmtId="166" fontId="17" fillId="0" borderId="0" xfId="0" applyNumberFormat="1" applyFont="1" applyAlignment="1">
      <alignment wrapText="1" readingOrder="1"/>
    </xf>
    <xf numFmtId="0" fontId="16" fillId="0" borderId="0" xfId="0" applyFont="1" applyAlignment="1">
      <alignment wrapText="1" readingOrder="1"/>
    </xf>
    <xf numFmtId="0" fontId="16" fillId="6" borderId="0" xfId="0" applyFont="1" applyFill="1" applyAlignment="1">
      <alignment wrapText="1" readingOrder="1"/>
    </xf>
    <xf numFmtId="0" fontId="17" fillId="0" borderId="0" xfId="0" applyFont="1" applyAlignment="1">
      <alignment horizontal="left" readingOrder="1"/>
    </xf>
    <xf numFmtId="0" fontId="17" fillId="0" borderId="0" xfId="0" applyFont="1" applyAlignment="1">
      <alignment readingOrder="1"/>
    </xf>
    <xf numFmtId="0" fontId="21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readingOrder="1"/>
    </xf>
    <xf numFmtId="0" fontId="21" fillId="0" borderId="0" xfId="0" applyFont="1" applyAlignment="1">
      <alignment readingOrder="1"/>
    </xf>
    <xf numFmtId="166" fontId="17" fillId="0" borderId="0" xfId="0" applyNumberFormat="1" applyFont="1"/>
    <xf numFmtId="0" fontId="17" fillId="0" borderId="0" xfId="0" applyFont="1" applyAlignment="1"/>
    <xf numFmtId="0" fontId="21" fillId="6" borderId="0" xfId="0" applyFont="1" applyFill="1" applyBorder="1" applyAlignment="1">
      <alignment wrapText="1" readingOrder="1"/>
    </xf>
    <xf numFmtId="4" fontId="16" fillId="0" borderId="0" xfId="0" applyNumberFormat="1" applyFont="1" applyAlignment="1">
      <alignment wrapText="1" readingOrder="1"/>
    </xf>
    <xf numFmtId="0" fontId="21" fillId="0" borderId="0" xfId="0" applyFont="1"/>
    <xf numFmtId="0" fontId="17" fillId="0" borderId="0" xfId="0" applyFont="1" applyAlignment="1">
      <alignment horizontal="left" wrapText="1" readingOrder="1"/>
    </xf>
    <xf numFmtId="0" fontId="16" fillId="0" borderId="0" xfId="0" applyFont="1" applyAlignment="1">
      <alignment horizontal="left" wrapText="1" readingOrder="1"/>
    </xf>
    <xf numFmtId="0" fontId="17" fillId="6" borderId="0" xfId="0" applyFont="1" applyFill="1" applyBorder="1" applyAlignment="1">
      <alignment wrapText="1" readingOrder="1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wrapText="1" readingOrder="1"/>
    </xf>
    <xf numFmtId="0" fontId="11" fillId="0" borderId="0" xfId="0" applyFont="1" applyAlignment="1">
      <alignment horizontal="center" wrapText="1" readingOrder="1"/>
    </xf>
    <xf numFmtId="0" fontId="17" fillId="0" borderId="0" xfId="0" applyFont="1" applyAlignment="1">
      <alignment horizontal="center" wrapText="1" readingOrder="1"/>
    </xf>
    <xf numFmtId="0" fontId="17" fillId="0" borderId="0" xfId="0" applyFont="1" applyAlignment="1">
      <alignment horizontal="left" wrapText="1" readingOrder="1"/>
    </xf>
    <xf numFmtId="0" fontId="16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wrapText="1" readingOrder="1"/>
    </xf>
    <xf numFmtId="0" fontId="17" fillId="6" borderId="0" xfId="0" applyFont="1" applyFill="1" applyBorder="1" applyAlignment="1">
      <alignment wrapText="1" readingOrder="1"/>
    </xf>
    <xf numFmtId="0" fontId="21" fillId="0" borderId="0" xfId="0" applyFont="1" applyAlignment="1">
      <alignment wrapText="1" readingOrder="1"/>
    </xf>
    <xf numFmtId="0" fontId="17" fillId="0" borderId="0" xfId="0" applyFont="1" applyAlignment="1">
      <alignment horizontal="left" wrapText="1" readingOrder="1"/>
    </xf>
    <xf numFmtId="39" fontId="17" fillId="0" borderId="0" xfId="0" applyNumberFormat="1" applyFont="1"/>
    <xf numFmtId="0" fontId="22" fillId="0" borderId="0" xfId="0" applyFont="1" applyAlignment="1">
      <alignment wrapText="1" readingOrder="1"/>
    </xf>
    <xf numFmtId="0" fontId="17" fillId="0" borderId="0" xfId="0" applyFont="1" applyAlignment="1">
      <alignment horizontal="left" wrapText="1" readingOrder="1"/>
    </xf>
    <xf numFmtId="0" fontId="17" fillId="0" borderId="0" xfId="0" applyFont="1" applyAlignment="1">
      <alignment horizontal="center" wrapText="1" readingOrder="1"/>
    </xf>
    <xf numFmtId="0" fontId="17" fillId="0" borderId="0" xfId="0" applyFont="1" applyAlignment="1">
      <alignment horizontal="center"/>
    </xf>
    <xf numFmtId="39" fontId="17" fillId="0" borderId="0" xfId="0" applyNumberFormat="1" applyFont="1" applyAlignment="1">
      <alignment horizont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left" vertical="top" wrapText="1" readingOrder="1"/>
    </xf>
    <xf numFmtId="0" fontId="10" fillId="0" borderId="0" xfId="0" applyFont="1" applyBorder="1" applyAlignment="1">
      <alignment horizontal="left" vertical="top" wrapText="1" readingOrder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vertical="top" readingOrder="1"/>
    </xf>
    <xf numFmtId="0" fontId="14" fillId="0" borderId="0" xfId="0" applyFont="1" applyBorder="1" applyAlignment="1">
      <alignment vertical="top" readingOrder="1"/>
    </xf>
    <xf numFmtId="0" fontId="8" fillId="0" borderId="5" xfId="0" applyFont="1" applyBorder="1" applyAlignment="1">
      <alignment horizontal="left" vertical="top" wrapText="1" readingOrder="1"/>
    </xf>
    <xf numFmtId="0" fontId="8" fillId="0" borderId="0" xfId="0" applyFont="1" applyBorder="1" applyAlignment="1">
      <alignment horizontal="left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wrapText="1" readingOrder="1"/>
    </xf>
    <xf numFmtId="0" fontId="20" fillId="0" borderId="0" xfId="0" applyFont="1" applyBorder="1" applyAlignment="1">
      <alignment horizontal="left" wrapText="1" readingOrder="1"/>
    </xf>
    <xf numFmtId="0" fontId="11" fillId="0" borderId="5" xfId="0" applyFont="1" applyBorder="1" applyAlignment="1">
      <alignment wrapText="1" readingOrder="1"/>
    </xf>
    <xf numFmtId="0" fontId="11" fillId="0" borderId="0" xfId="0" applyFont="1" applyBorder="1" applyAlignment="1">
      <alignment wrapText="1" readingOrder="1"/>
    </xf>
    <xf numFmtId="0" fontId="13" fillId="0" borderId="0" xfId="0" applyFont="1" applyBorder="1" applyAlignment="1">
      <alignment wrapText="1" readingOrder="1"/>
    </xf>
    <xf numFmtId="164" fontId="19" fillId="2" borderId="3" xfId="1" applyFont="1" applyFill="1" applyBorder="1" applyAlignment="1">
      <alignment horizontal="center" vertical="center" wrapText="1" readingOrder="1"/>
    </xf>
    <xf numFmtId="164" fontId="19" fillId="2" borderId="4" xfId="1" applyFont="1" applyFill="1" applyBorder="1" applyAlignment="1">
      <alignment horizontal="center" vertical="center" wrapText="1" readingOrder="1"/>
    </xf>
    <xf numFmtId="0" fontId="19" fillId="3" borderId="7" xfId="0" applyFont="1" applyFill="1" applyBorder="1" applyAlignment="1">
      <alignment horizontal="center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0" fontId="19" fillId="3" borderId="6" xfId="0" applyFont="1" applyFill="1" applyBorder="1" applyAlignment="1">
      <alignment horizontal="center" vertical="center" wrapText="1" readingOrder="1"/>
    </xf>
    <xf numFmtId="0" fontId="19" fillId="2" borderId="3" xfId="0" applyFont="1" applyFill="1" applyBorder="1" applyAlignment="1">
      <alignment horizontal="left" vertical="center" wrapText="1" readingOrder="1"/>
    </xf>
    <xf numFmtId="0" fontId="17" fillId="0" borderId="0" xfId="0" applyFont="1" applyAlignment="1">
      <alignment horizontal="left" wrapText="1" readingOrder="1"/>
    </xf>
    <xf numFmtId="0" fontId="21" fillId="0" borderId="0" xfId="0" applyFont="1" applyAlignment="1">
      <alignment horizontal="left" wrapText="1" readingOrder="1"/>
    </xf>
    <xf numFmtId="0" fontId="17" fillId="0" borderId="0" xfId="0" applyFont="1" applyAlignment="1">
      <alignment horizontal="center" wrapText="1" readingOrder="1"/>
    </xf>
    <xf numFmtId="0" fontId="11" fillId="0" borderId="0" xfId="0" applyFont="1" applyAlignment="1">
      <alignment horizontal="center" wrapText="1" readingOrder="1"/>
    </xf>
    <xf numFmtId="0" fontId="24" fillId="0" borderId="0" xfId="0" applyFont="1" applyAlignment="1">
      <alignment horizontal="left" wrapText="1" readingOrder="1"/>
    </xf>
    <xf numFmtId="0" fontId="16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wrapText="1" readingOrder="1"/>
    </xf>
    <xf numFmtId="0" fontId="17" fillId="6" borderId="0" xfId="0" applyFont="1" applyFill="1" applyBorder="1" applyAlignment="1">
      <alignment wrapText="1" readingOrder="1"/>
    </xf>
    <xf numFmtId="0" fontId="11" fillId="0" borderId="0" xfId="0" applyFont="1" applyAlignment="1">
      <alignment wrapText="1" readingOrder="1"/>
    </xf>
    <xf numFmtId="0" fontId="17" fillId="0" borderId="0" xfId="0" applyFont="1" applyAlignment="1">
      <alignment horizontal="center" readingOrder="1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left"/>
    </xf>
  </cellXfs>
  <cellStyles count="4">
    <cellStyle name="Comma_D2006" xfId="2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85172</xdr:colOff>
      <xdr:row>1</xdr:row>
      <xdr:rowOff>103395</xdr:rowOff>
    </xdr:from>
    <xdr:to>
      <xdr:col>2</xdr:col>
      <xdr:colOff>1256747</xdr:colOff>
      <xdr:row>5</xdr:row>
      <xdr:rowOff>90695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656672" y="287545"/>
          <a:ext cx="1171575" cy="9969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385043</xdr:colOff>
      <xdr:row>0</xdr:row>
      <xdr:rowOff>38100</xdr:rowOff>
    </xdr:from>
    <xdr:to>
      <xdr:col>0</xdr:col>
      <xdr:colOff>1514476</xdr:colOff>
      <xdr:row>3</xdr:row>
      <xdr:rowOff>104775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385043" y="38100"/>
          <a:ext cx="1129433" cy="5905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99293</xdr:colOff>
      <xdr:row>0</xdr:row>
      <xdr:rowOff>0</xdr:rowOff>
    </xdr:from>
    <xdr:to>
      <xdr:col>0</xdr:col>
      <xdr:colOff>1228726</xdr:colOff>
      <xdr:row>3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99293" y="0"/>
          <a:ext cx="1129433" cy="5905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02"/>
  <sheetViews>
    <sheetView topLeftCell="A59" workbookViewId="0">
      <selection activeCell="D108" sqref="D108"/>
    </sheetView>
  </sheetViews>
  <sheetFormatPr baseColWidth="10" defaultColWidth="11.42578125" defaultRowHeight="15" x14ac:dyDescent="0.25"/>
  <cols>
    <col min="1" max="1" width="2.7109375" customWidth="1"/>
    <col min="2" max="2" width="5.42578125" customWidth="1"/>
    <col min="3" max="3" width="57" customWidth="1"/>
    <col min="4" max="4" width="16.5703125" customWidth="1"/>
    <col min="5" max="5" width="21.42578125" customWidth="1"/>
  </cols>
  <sheetData>
    <row r="3" spans="2:13" ht="28.5" customHeight="1" x14ac:dyDescent="0.25">
      <c r="C3" s="70"/>
      <c r="D3" s="71"/>
      <c r="E3" s="71"/>
      <c r="F3" s="2"/>
      <c r="G3" s="2"/>
      <c r="H3" s="2"/>
      <c r="I3" s="2"/>
      <c r="J3" s="2"/>
      <c r="K3" s="2"/>
      <c r="L3" s="2"/>
      <c r="M3" s="2"/>
    </row>
    <row r="4" spans="2:13" ht="21" customHeight="1" x14ac:dyDescent="0.25">
      <c r="C4" s="72" t="s">
        <v>78</v>
      </c>
      <c r="D4" s="73"/>
      <c r="E4" s="73"/>
      <c r="F4" s="3"/>
      <c r="G4" s="3"/>
      <c r="H4" s="3"/>
      <c r="I4" s="3"/>
      <c r="J4" s="3"/>
      <c r="K4" s="3"/>
      <c r="L4" s="3"/>
      <c r="M4" s="3"/>
    </row>
    <row r="5" spans="2:13" ht="15.75" x14ac:dyDescent="0.25">
      <c r="C5" s="74" t="s">
        <v>80</v>
      </c>
      <c r="D5" s="75"/>
      <c r="E5" s="75"/>
      <c r="F5" s="4"/>
      <c r="G5" s="4"/>
      <c r="H5" s="4"/>
      <c r="I5" s="4"/>
      <c r="J5" s="4"/>
      <c r="K5" s="4"/>
      <c r="L5" s="4"/>
      <c r="M5" s="4"/>
    </row>
    <row r="6" spans="2:13" ht="15.75" customHeight="1" x14ac:dyDescent="0.25">
      <c r="C6" s="76" t="s">
        <v>79</v>
      </c>
      <c r="D6" s="77"/>
      <c r="E6" s="77"/>
      <c r="F6" s="5"/>
      <c r="G6" s="5"/>
      <c r="H6" s="5"/>
      <c r="I6" s="5"/>
      <c r="J6" s="5"/>
      <c r="K6" s="5"/>
      <c r="L6" s="5"/>
      <c r="M6" s="5"/>
    </row>
    <row r="7" spans="2:13" ht="15.75" customHeight="1" x14ac:dyDescent="0.25">
      <c r="B7" s="15"/>
      <c r="C7" s="78" t="s">
        <v>81</v>
      </c>
      <c r="D7" s="79"/>
      <c r="E7" s="79"/>
      <c r="F7" s="5"/>
      <c r="G7" s="5"/>
      <c r="H7" s="5"/>
      <c r="I7" s="5"/>
      <c r="J7" s="5"/>
      <c r="K7" s="5"/>
      <c r="L7" s="5"/>
      <c r="M7" s="5"/>
    </row>
    <row r="9" spans="2:13" ht="15" customHeight="1" x14ac:dyDescent="0.25">
      <c r="C9" s="80" t="s">
        <v>66</v>
      </c>
      <c r="D9" s="81" t="s">
        <v>77</v>
      </c>
      <c r="E9" s="81" t="s">
        <v>76</v>
      </c>
    </row>
    <row r="10" spans="2:13" ht="32.25" customHeight="1" x14ac:dyDescent="0.25">
      <c r="C10" s="80"/>
      <c r="D10" s="82"/>
      <c r="E10" s="82"/>
    </row>
    <row r="11" spans="2:13" x14ac:dyDescent="0.25">
      <c r="C11" s="10" t="s">
        <v>0</v>
      </c>
      <c r="D11" s="1"/>
      <c r="E11" s="1"/>
    </row>
    <row r="12" spans="2:13" x14ac:dyDescent="0.25">
      <c r="C12" s="11" t="s">
        <v>1</v>
      </c>
      <c r="D12" s="7">
        <f t="shared" ref="D12" si="0">+D13+D14+D15+D16+D17</f>
        <v>608400624</v>
      </c>
      <c r="E12" s="7">
        <f>+E13+E14+E15+E16+E17</f>
        <v>779262814</v>
      </c>
    </row>
    <row r="13" spans="2:13" x14ac:dyDescent="0.25">
      <c r="C13" s="12" t="s">
        <v>2</v>
      </c>
      <c r="D13" s="6">
        <v>449571225</v>
      </c>
      <c r="E13" s="6">
        <v>574116060</v>
      </c>
    </row>
    <row r="14" spans="2:13" x14ac:dyDescent="0.25">
      <c r="C14" s="12" t="s">
        <v>3</v>
      </c>
      <c r="D14" s="6">
        <v>96177699</v>
      </c>
      <c r="E14" s="6">
        <v>127232770</v>
      </c>
    </row>
    <row r="15" spans="2:13" x14ac:dyDescent="0.25">
      <c r="C15" s="12" t="s">
        <v>4</v>
      </c>
      <c r="D15" s="6">
        <v>486000</v>
      </c>
      <c r="E15" s="6">
        <v>486000</v>
      </c>
    </row>
    <row r="16" spans="2:13" x14ac:dyDescent="0.25">
      <c r="C16" s="12" t="s">
        <v>5</v>
      </c>
      <c r="D16" s="6">
        <v>0</v>
      </c>
      <c r="E16" s="6">
        <v>0</v>
      </c>
    </row>
    <row r="17" spans="3:5" x14ac:dyDescent="0.25">
      <c r="C17" s="12" t="s">
        <v>6</v>
      </c>
      <c r="D17" s="6">
        <v>62165700</v>
      </c>
      <c r="E17" s="6">
        <v>77427984</v>
      </c>
    </row>
    <row r="18" spans="3:5" x14ac:dyDescent="0.25">
      <c r="C18" s="11" t="s">
        <v>7</v>
      </c>
      <c r="D18" s="7">
        <f t="shared" ref="D18" si="1">+D19+D20+D21+D22+D23+D24+D25+D26+D27</f>
        <v>301191569</v>
      </c>
      <c r="E18" s="7">
        <f>+E19+E20+E21+E22+E23+E24+E25+E26+E27</f>
        <v>266378422</v>
      </c>
    </row>
    <row r="19" spans="3:5" x14ac:dyDescent="0.25">
      <c r="C19" s="12" t="s">
        <v>8</v>
      </c>
      <c r="D19" s="6">
        <v>35660000</v>
      </c>
      <c r="E19" s="6">
        <v>39110912.740000002</v>
      </c>
    </row>
    <row r="20" spans="3:5" x14ac:dyDescent="0.25">
      <c r="C20" s="12" t="s">
        <v>9</v>
      </c>
      <c r="D20" s="6">
        <v>3840000</v>
      </c>
      <c r="E20" s="6">
        <v>5840000</v>
      </c>
    </row>
    <row r="21" spans="3:5" x14ac:dyDescent="0.25">
      <c r="C21" s="12" t="s">
        <v>10</v>
      </c>
      <c r="D21" s="6">
        <v>13725000</v>
      </c>
      <c r="E21" s="6">
        <v>14233543.800000001</v>
      </c>
    </row>
    <row r="22" spans="3:5" x14ac:dyDescent="0.25">
      <c r="C22" s="12" t="s">
        <v>11</v>
      </c>
      <c r="D22" s="6">
        <v>4445048</v>
      </c>
      <c r="E22" s="6">
        <v>3173901.67</v>
      </c>
    </row>
    <row r="23" spans="3:5" x14ac:dyDescent="0.25">
      <c r="C23" s="12" t="s">
        <v>12</v>
      </c>
      <c r="D23" s="6">
        <v>38090000</v>
      </c>
      <c r="E23" s="6">
        <v>34913577.090000004</v>
      </c>
    </row>
    <row r="24" spans="3:5" x14ac:dyDescent="0.25">
      <c r="C24" s="12" t="s">
        <v>13</v>
      </c>
      <c r="D24" s="6">
        <v>5100000</v>
      </c>
      <c r="E24" s="6">
        <v>6898000</v>
      </c>
    </row>
    <row r="25" spans="3:5" x14ac:dyDescent="0.25">
      <c r="C25" s="12" t="s">
        <v>14</v>
      </c>
      <c r="D25" s="6">
        <v>36560000</v>
      </c>
      <c r="E25" s="6">
        <v>29963870.18</v>
      </c>
    </row>
    <row r="26" spans="3:5" x14ac:dyDescent="0.25">
      <c r="C26" s="12" t="s">
        <v>15</v>
      </c>
      <c r="D26" s="6">
        <v>156871521</v>
      </c>
      <c r="E26" s="6">
        <v>110413440.81999999</v>
      </c>
    </row>
    <row r="27" spans="3:5" x14ac:dyDescent="0.25">
      <c r="C27" s="12" t="s">
        <v>16</v>
      </c>
      <c r="D27" s="6">
        <v>6900000</v>
      </c>
      <c r="E27" s="6">
        <v>21831175.699999999</v>
      </c>
    </row>
    <row r="28" spans="3:5" x14ac:dyDescent="0.25">
      <c r="C28" s="11" t="s">
        <v>17</v>
      </c>
      <c r="D28" s="7">
        <f>+D29+D30+D31+D32+D33+D34+D35+D36+D37</f>
        <v>255415500</v>
      </c>
      <c r="E28" s="7">
        <f>+E29+E30+E31+E32+E33+E34+E35+E36+E37</f>
        <v>477408351</v>
      </c>
    </row>
    <row r="29" spans="3:5" x14ac:dyDescent="0.25">
      <c r="C29" s="12" t="s">
        <v>18</v>
      </c>
      <c r="D29" s="6">
        <v>115640500</v>
      </c>
      <c r="E29" s="6">
        <v>176859864.19</v>
      </c>
    </row>
    <row r="30" spans="3:5" x14ac:dyDescent="0.25">
      <c r="C30" s="12" t="s">
        <v>19</v>
      </c>
      <c r="D30" s="6">
        <v>9510000</v>
      </c>
      <c r="E30" s="6">
        <v>44090000</v>
      </c>
    </row>
    <row r="31" spans="3:5" x14ac:dyDescent="0.25">
      <c r="C31" s="12" t="s">
        <v>20</v>
      </c>
      <c r="D31" s="6">
        <v>9137500</v>
      </c>
      <c r="E31" s="6">
        <v>16050951.699999999</v>
      </c>
    </row>
    <row r="32" spans="3:5" x14ac:dyDescent="0.25">
      <c r="C32" s="12" t="s">
        <v>21</v>
      </c>
      <c r="D32" s="6">
        <v>14000000</v>
      </c>
      <c r="E32" s="6">
        <v>46028879.340000004</v>
      </c>
    </row>
    <row r="33" spans="3:5" x14ac:dyDescent="0.25">
      <c r="C33" s="12" t="s">
        <v>22</v>
      </c>
      <c r="D33" s="6">
        <v>4395000</v>
      </c>
      <c r="E33" s="6">
        <v>6322327.2999999998</v>
      </c>
    </row>
    <row r="34" spans="3:5" x14ac:dyDescent="0.25">
      <c r="C34" s="12" t="s">
        <v>23</v>
      </c>
      <c r="D34" s="6">
        <v>2880000</v>
      </c>
      <c r="E34" s="6">
        <v>3506583.84</v>
      </c>
    </row>
    <row r="35" spans="3:5" x14ac:dyDescent="0.25">
      <c r="C35" s="12" t="s">
        <v>24</v>
      </c>
      <c r="D35" s="6">
        <v>20500000</v>
      </c>
      <c r="E35" s="6">
        <v>43837248.43</v>
      </c>
    </row>
    <row r="36" spans="3:5" x14ac:dyDescent="0.25">
      <c r="C36" s="12" t="s">
        <v>25</v>
      </c>
      <c r="D36" s="6">
        <v>0</v>
      </c>
      <c r="E36" s="6">
        <v>0</v>
      </c>
    </row>
    <row r="37" spans="3:5" x14ac:dyDescent="0.25">
      <c r="C37" s="12" t="s">
        <v>26</v>
      </c>
      <c r="D37" s="6">
        <v>79352500</v>
      </c>
      <c r="E37" s="6">
        <v>140712496.19999999</v>
      </c>
    </row>
    <row r="38" spans="3:5" x14ac:dyDescent="0.25">
      <c r="C38" s="11" t="s">
        <v>27</v>
      </c>
      <c r="D38" s="7">
        <f>+D39+D40+D41+D42+D43+D44+D45+D46</f>
        <v>100610748</v>
      </c>
      <c r="E38" s="7">
        <f>+E39+E40+E41+E42+E43+E44+E45+E46</f>
        <v>100610748</v>
      </c>
    </row>
    <row r="39" spans="3:5" x14ac:dyDescent="0.25">
      <c r="C39" s="12" t="s">
        <v>28</v>
      </c>
      <c r="D39" s="6">
        <v>100610748</v>
      </c>
      <c r="E39" s="6">
        <v>100610748</v>
      </c>
    </row>
    <row r="40" spans="3:5" x14ac:dyDescent="0.25">
      <c r="C40" s="12" t="s">
        <v>29</v>
      </c>
      <c r="D40" s="6">
        <v>0</v>
      </c>
      <c r="E40" s="6">
        <f>+E41+E42+E43+E44+E45+E46</f>
        <v>0</v>
      </c>
    </row>
    <row r="41" spans="3:5" x14ac:dyDescent="0.25">
      <c r="C41" s="12" t="s">
        <v>30</v>
      </c>
      <c r="D41" s="6">
        <v>0</v>
      </c>
      <c r="E41" s="6">
        <v>0</v>
      </c>
    </row>
    <row r="42" spans="3:5" x14ac:dyDescent="0.25">
      <c r="C42" s="12" t="s">
        <v>31</v>
      </c>
      <c r="D42" s="6">
        <v>0</v>
      </c>
      <c r="E42" s="6">
        <v>0</v>
      </c>
    </row>
    <row r="43" spans="3:5" x14ac:dyDescent="0.25">
      <c r="C43" s="12" t="s">
        <v>32</v>
      </c>
      <c r="D43" s="6">
        <v>0</v>
      </c>
      <c r="E43" s="6">
        <v>0</v>
      </c>
    </row>
    <row r="44" spans="3:5" x14ac:dyDescent="0.25">
      <c r="C44" s="12" t="s">
        <v>33</v>
      </c>
      <c r="D44" s="6">
        <v>0</v>
      </c>
      <c r="E44" s="6">
        <v>0</v>
      </c>
    </row>
    <row r="45" spans="3:5" x14ac:dyDescent="0.25">
      <c r="C45" s="12" t="s">
        <v>34</v>
      </c>
      <c r="D45" s="6">
        <v>0</v>
      </c>
      <c r="E45" s="6">
        <v>0</v>
      </c>
    </row>
    <row r="46" spans="3:5" x14ac:dyDescent="0.25">
      <c r="C46" s="12" t="s">
        <v>35</v>
      </c>
      <c r="D46" s="6">
        <v>0</v>
      </c>
      <c r="E46" s="6">
        <v>0</v>
      </c>
    </row>
    <row r="47" spans="3:5" x14ac:dyDescent="0.25">
      <c r="C47" s="11" t="s">
        <v>36</v>
      </c>
      <c r="D47" s="7">
        <v>0</v>
      </c>
      <c r="E47" s="7">
        <f>+E48</f>
        <v>35564000</v>
      </c>
    </row>
    <row r="48" spans="3:5" x14ac:dyDescent="0.25">
      <c r="C48" s="12" t="s">
        <v>37</v>
      </c>
      <c r="D48" s="6">
        <v>0</v>
      </c>
      <c r="E48" s="6">
        <v>35564000</v>
      </c>
    </row>
    <row r="49" spans="3:5" x14ac:dyDescent="0.25">
      <c r="C49" s="12" t="s">
        <v>38</v>
      </c>
      <c r="D49" s="6">
        <v>0</v>
      </c>
      <c r="E49" s="6">
        <v>0</v>
      </c>
    </row>
    <row r="50" spans="3:5" x14ac:dyDescent="0.25">
      <c r="C50" s="12" t="s">
        <v>39</v>
      </c>
      <c r="D50" s="6">
        <v>0</v>
      </c>
      <c r="E50" s="6">
        <v>0</v>
      </c>
    </row>
    <row r="51" spans="3:5" x14ac:dyDescent="0.25">
      <c r="C51" s="12" t="s">
        <v>40</v>
      </c>
      <c r="D51" s="6">
        <v>0</v>
      </c>
      <c r="E51" s="6">
        <v>0</v>
      </c>
    </row>
    <row r="52" spans="3:5" x14ac:dyDescent="0.25">
      <c r="C52" s="12" t="s">
        <v>41</v>
      </c>
      <c r="D52" s="6">
        <v>0</v>
      </c>
      <c r="E52" s="6">
        <v>0</v>
      </c>
    </row>
    <row r="53" spans="3:5" x14ac:dyDescent="0.25">
      <c r="C53" s="12" t="s">
        <v>42</v>
      </c>
      <c r="D53" s="6">
        <v>0</v>
      </c>
      <c r="E53" s="6">
        <v>0</v>
      </c>
    </row>
    <row r="54" spans="3:5" x14ac:dyDescent="0.25">
      <c r="C54" s="11" t="s">
        <v>43</v>
      </c>
      <c r="D54" s="7">
        <f>+D55+D56+D57+D58+D59+D60+D61+D62</f>
        <v>74735000</v>
      </c>
      <c r="E54" s="7">
        <f>+E55+E56+E57+E58+E59+E60+E61+E62+E63</f>
        <v>175582179</v>
      </c>
    </row>
    <row r="55" spans="3:5" x14ac:dyDescent="0.25">
      <c r="C55" s="12" t="s">
        <v>44</v>
      </c>
      <c r="D55" s="6">
        <v>18350000</v>
      </c>
      <c r="E55" s="6">
        <v>70726097</v>
      </c>
    </row>
    <row r="56" spans="3:5" x14ac:dyDescent="0.25">
      <c r="C56" s="12" t="s">
        <v>45</v>
      </c>
      <c r="D56" s="6">
        <v>2735000</v>
      </c>
      <c r="E56" s="6">
        <v>25955000</v>
      </c>
    </row>
    <row r="57" spans="3:5" x14ac:dyDescent="0.25">
      <c r="C57" s="12" t="s">
        <v>46</v>
      </c>
      <c r="D57" s="6">
        <v>145000</v>
      </c>
      <c r="E57" s="6">
        <v>3171000</v>
      </c>
    </row>
    <row r="58" spans="3:5" x14ac:dyDescent="0.25">
      <c r="C58" s="12" t="s">
        <v>47</v>
      </c>
      <c r="D58" s="6">
        <v>15100000</v>
      </c>
      <c r="E58" s="6">
        <v>31750000</v>
      </c>
    </row>
    <row r="59" spans="3:5" x14ac:dyDescent="0.25">
      <c r="C59" s="12" t="s">
        <v>48</v>
      </c>
      <c r="D59" s="6">
        <v>25805000</v>
      </c>
      <c r="E59" s="6">
        <v>21438082</v>
      </c>
    </row>
    <row r="60" spans="3:5" x14ac:dyDescent="0.25">
      <c r="C60" s="12" t="s">
        <v>49</v>
      </c>
      <c r="D60" s="6">
        <v>0</v>
      </c>
      <c r="E60" s="6">
        <v>1150000</v>
      </c>
    </row>
    <row r="61" spans="3:5" x14ac:dyDescent="0.25">
      <c r="C61" s="12" t="s">
        <v>50</v>
      </c>
      <c r="D61" s="6">
        <v>0</v>
      </c>
      <c r="E61" s="6">
        <v>0</v>
      </c>
    </row>
    <row r="62" spans="3:5" x14ac:dyDescent="0.25">
      <c r="C62" s="12" t="s">
        <v>51</v>
      </c>
      <c r="D62" s="6">
        <v>12600000</v>
      </c>
      <c r="E62" s="6">
        <v>21092000</v>
      </c>
    </row>
    <row r="63" spans="3:5" x14ac:dyDescent="0.25">
      <c r="C63" s="12" t="s">
        <v>52</v>
      </c>
      <c r="D63" s="6">
        <v>0</v>
      </c>
      <c r="E63" s="6">
        <v>300000</v>
      </c>
    </row>
    <row r="64" spans="3:5" x14ac:dyDescent="0.25">
      <c r="C64" s="11" t="s">
        <v>53</v>
      </c>
      <c r="D64" s="7">
        <f>+D65+D66+D67+D68</f>
        <v>12350000</v>
      </c>
      <c r="E64" s="7">
        <f>+E65+E66+E67+E68</f>
        <v>5086000</v>
      </c>
    </row>
    <row r="65" spans="3:5" x14ac:dyDescent="0.25">
      <c r="C65" s="12" t="s">
        <v>54</v>
      </c>
      <c r="D65" s="6">
        <v>12350000</v>
      </c>
      <c r="E65" s="6">
        <v>5086000</v>
      </c>
    </row>
    <row r="66" spans="3:5" x14ac:dyDescent="0.25">
      <c r="C66" s="12" t="s">
        <v>55</v>
      </c>
      <c r="D66" s="6">
        <v>0</v>
      </c>
      <c r="E66" s="6">
        <v>0</v>
      </c>
    </row>
    <row r="67" spans="3:5" x14ac:dyDescent="0.25">
      <c r="C67" s="12" t="s">
        <v>56</v>
      </c>
      <c r="D67" s="6">
        <v>0</v>
      </c>
      <c r="E67" s="6">
        <v>0</v>
      </c>
    </row>
    <row r="68" spans="3:5" x14ac:dyDescent="0.25">
      <c r="C68" s="12" t="s">
        <v>57</v>
      </c>
      <c r="D68" s="6">
        <v>0</v>
      </c>
      <c r="E68" s="6">
        <v>0</v>
      </c>
    </row>
    <row r="69" spans="3:5" x14ac:dyDescent="0.25">
      <c r="C69" s="11" t="s">
        <v>58</v>
      </c>
      <c r="D69" s="7">
        <v>0</v>
      </c>
      <c r="E69" s="7">
        <v>0</v>
      </c>
    </row>
    <row r="70" spans="3:5" x14ac:dyDescent="0.25">
      <c r="C70" s="12" t="s">
        <v>59</v>
      </c>
      <c r="D70" s="6">
        <v>0</v>
      </c>
      <c r="E70" s="6">
        <v>0</v>
      </c>
    </row>
    <row r="71" spans="3:5" x14ac:dyDescent="0.25">
      <c r="C71" s="12" t="s">
        <v>60</v>
      </c>
      <c r="D71" s="6">
        <v>0</v>
      </c>
      <c r="E71" s="6">
        <v>0</v>
      </c>
    </row>
    <row r="72" spans="3:5" x14ac:dyDescent="0.25">
      <c r="C72" s="11" t="s">
        <v>61</v>
      </c>
      <c r="D72" s="7">
        <v>0</v>
      </c>
      <c r="E72" s="7">
        <v>0</v>
      </c>
    </row>
    <row r="73" spans="3:5" x14ac:dyDescent="0.25">
      <c r="C73" s="12" t="s">
        <v>62</v>
      </c>
      <c r="D73" s="6">
        <v>0</v>
      </c>
      <c r="E73" s="6">
        <v>0</v>
      </c>
    </row>
    <row r="74" spans="3:5" x14ac:dyDescent="0.25">
      <c r="C74" s="12" t="s">
        <v>63</v>
      </c>
      <c r="D74" s="6">
        <v>0</v>
      </c>
      <c r="E74" s="6">
        <v>0</v>
      </c>
    </row>
    <row r="75" spans="3:5" x14ac:dyDescent="0.25">
      <c r="C75" s="12" t="s">
        <v>64</v>
      </c>
      <c r="D75" s="6">
        <v>0</v>
      </c>
      <c r="E75" s="6">
        <v>0</v>
      </c>
    </row>
    <row r="76" spans="3:5" x14ac:dyDescent="0.25">
      <c r="C76" s="13" t="s">
        <v>67</v>
      </c>
      <c r="D76" s="8">
        <v>0</v>
      </c>
      <c r="E76" s="8">
        <v>0</v>
      </c>
    </row>
    <row r="77" spans="3:5" x14ac:dyDescent="0.25">
      <c r="C77" s="11" t="s">
        <v>68</v>
      </c>
      <c r="D77" s="6">
        <v>0</v>
      </c>
      <c r="E77" s="6">
        <v>0</v>
      </c>
    </row>
    <row r="78" spans="3:5" x14ac:dyDescent="0.25">
      <c r="C78" s="12" t="s">
        <v>69</v>
      </c>
      <c r="D78" s="6">
        <v>0</v>
      </c>
      <c r="E78" s="6">
        <v>0</v>
      </c>
    </row>
    <row r="79" spans="3:5" x14ac:dyDescent="0.25">
      <c r="C79" s="12" t="s">
        <v>70</v>
      </c>
      <c r="D79" s="6">
        <v>0</v>
      </c>
      <c r="E79" s="6">
        <v>0</v>
      </c>
    </row>
    <row r="80" spans="3:5" x14ac:dyDescent="0.25">
      <c r="C80" s="11" t="s">
        <v>71</v>
      </c>
      <c r="D80" s="6">
        <v>0</v>
      </c>
      <c r="E80" s="6">
        <v>0</v>
      </c>
    </row>
    <row r="81" spans="3:5" x14ac:dyDescent="0.25">
      <c r="C81" s="12" t="s">
        <v>72</v>
      </c>
      <c r="D81" s="6">
        <v>0</v>
      </c>
      <c r="E81" s="6">
        <v>0</v>
      </c>
    </row>
    <row r="82" spans="3:5" x14ac:dyDescent="0.25">
      <c r="C82" s="12" t="s">
        <v>73</v>
      </c>
      <c r="D82" s="6">
        <v>0</v>
      </c>
      <c r="E82" s="6">
        <v>0</v>
      </c>
    </row>
    <row r="83" spans="3:5" x14ac:dyDescent="0.25">
      <c r="C83" s="11" t="s">
        <v>74</v>
      </c>
      <c r="D83" s="6">
        <v>0</v>
      </c>
      <c r="E83" s="6">
        <v>0</v>
      </c>
    </row>
    <row r="84" spans="3:5" x14ac:dyDescent="0.25">
      <c r="C84" s="12" t="s">
        <v>75</v>
      </c>
      <c r="D84" s="6">
        <v>0</v>
      </c>
      <c r="E84" s="6">
        <v>0</v>
      </c>
    </row>
    <row r="85" spans="3:5" x14ac:dyDescent="0.25">
      <c r="C85" s="14" t="s">
        <v>65</v>
      </c>
      <c r="D85" s="9">
        <f>+D12+D18+D28+D38+D54+D64</f>
        <v>1352703441</v>
      </c>
      <c r="E85" s="9">
        <f>+E12+E18+E28+E38+E54+E64+E47</f>
        <v>1839892514</v>
      </c>
    </row>
    <row r="91" spans="3:5" x14ac:dyDescent="0.25">
      <c r="C91" s="16" t="s">
        <v>84</v>
      </c>
    </row>
    <row r="92" spans="3:5" x14ac:dyDescent="0.25">
      <c r="C92" s="16" t="s">
        <v>82</v>
      </c>
    </row>
    <row r="93" spans="3:5" x14ac:dyDescent="0.25">
      <c r="C93" s="16" t="s">
        <v>83</v>
      </c>
    </row>
    <row r="94" spans="3:5" x14ac:dyDescent="0.25">
      <c r="C94" s="16"/>
    </row>
    <row r="95" spans="3:5" x14ac:dyDescent="0.25">
      <c r="C95" s="16"/>
    </row>
    <row r="96" spans="3:5" x14ac:dyDescent="0.25">
      <c r="C96" s="16"/>
    </row>
    <row r="98" spans="3:5" x14ac:dyDescent="0.25">
      <c r="E98" s="16"/>
    </row>
    <row r="99" spans="3:5" x14ac:dyDescent="0.25">
      <c r="C99" t="s">
        <v>86</v>
      </c>
      <c r="E99" t="s">
        <v>87</v>
      </c>
    </row>
    <row r="100" spans="3:5" x14ac:dyDescent="0.25">
      <c r="C100" s="16" t="s">
        <v>85</v>
      </c>
      <c r="D100" s="16"/>
      <c r="E100" s="16" t="s">
        <v>90</v>
      </c>
    </row>
    <row r="101" spans="3:5" x14ac:dyDescent="0.25">
      <c r="C101" s="16" t="s">
        <v>91</v>
      </c>
      <c r="D101" s="68" t="s">
        <v>88</v>
      </c>
      <c r="E101" s="68"/>
    </row>
    <row r="102" spans="3:5" x14ac:dyDescent="0.25">
      <c r="C102" s="16" t="s">
        <v>92</v>
      </c>
      <c r="D102" s="69" t="s">
        <v>89</v>
      </c>
      <c r="E102" s="69"/>
    </row>
  </sheetData>
  <mergeCells count="10">
    <mergeCell ref="D101:E101"/>
    <mergeCell ref="D102:E102"/>
    <mergeCell ref="C3:E3"/>
    <mergeCell ref="C4:E4"/>
    <mergeCell ref="C5:E5"/>
    <mergeCell ref="C6:E6"/>
    <mergeCell ref="C7:E7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24"/>
  <sheetViews>
    <sheetView showGridLines="0" tabSelected="1" topLeftCell="A106" zoomScaleNormal="100" workbookViewId="0">
      <selection activeCell="I105" sqref="I105"/>
    </sheetView>
  </sheetViews>
  <sheetFormatPr baseColWidth="10" defaultColWidth="11.42578125" defaultRowHeight="11.25" x14ac:dyDescent="0.2"/>
  <cols>
    <col min="1" max="1" width="32.85546875" style="17" customWidth="1"/>
    <col min="2" max="2" width="12.7109375" style="17" customWidth="1"/>
    <col min="3" max="3" width="11.85546875" style="17" customWidth="1"/>
    <col min="4" max="4" width="12.7109375" style="17" customWidth="1"/>
    <col min="5" max="5" width="10.7109375" style="17" customWidth="1"/>
    <col min="6" max="6" width="12" style="17" bestFit="1" customWidth="1"/>
    <col min="7" max="7" width="11.7109375" style="17" customWidth="1"/>
    <col min="8" max="8" width="10.85546875" style="17" customWidth="1"/>
    <col min="9" max="9" width="11.7109375" style="17" customWidth="1"/>
    <col min="10" max="10" width="10.5703125" style="17" customWidth="1"/>
    <col min="11" max="11" width="12.140625" style="17" customWidth="1"/>
    <col min="12" max="12" width="12" style="17" bestFit="1" customWidth="1"/>
    <col min="13" max="14" width="11.5703125" style="17" customWidth="1"/>
    <col min="15" max="15" width="13" style="17" customWidth="1"/>
    <col min="16" max="16" width="17.28515625" style="17" customWidth="1"/>
    <col min="17" max="16384" width="11.42578125" style="17"/>
  </cols>
  <sheetData>
    <row r="1" spans="1:15" ht="15.75" customHeight="1" x14ac:dyDescent="0.2">
      <c r="A1" s="83" t="s">
        <v>155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2.75" x14ac:dyDescent="0.2">
      <c r="A2" s="85" t="s">
        <v>152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2.75" x14ac:dyDescent="0.2">
      <c r="A3" s="86" t="s">
        <v>153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15" customHeight="1" x14ac:dyDescent="0.2">
      <c r="A4" s="87" t="s">
        <v>154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25.5" customHeight="1" x14ac:dyDescent="0.2">
      <c r="A5" s="93" t="s">
        <v>99</v>
      </c>
      <c r="B5" s="88" t="s">
        <v>77</v>
      </c>
      <c r="C5" s="88" t="s">
        <v>102</v>
      </c>
      <c r="D5" s="88" t="s">
        <v>98</v>
      </c>
      <c r="E5" s="90" t="s">
        <v>93</v>
      </c>
      <c r="F5" s="91"/>
      <c r="G5" s="91"/>
      <c r="H5" s="91"/>
      <c r="I5" s="91"/>
      <c r="J5" s="91"/>
      <c r="K5" s="91"/>
      <c r="L5" s="91"/>
      <c r="M5" s="91"/>
      <c r="N5" s="91"/>
      <c r="O5" s="92"/>
    </row>
    <row r="6" spans="1:15" x14ac:dyDescent="0.2">
      <c r="A6" s="93"/>
      <c r="B6" s="89"/>
      <c r="C6" s="89"/>
      <c r="D6" s="89"/>
      <c r="E6" s="19" t="s">
        <v>94</v>
      </c>
      <c r="F6" s="19" t="s">
        <v>97</v>
      </c>
      <c r="G6" s="19" t="s">
        <v>101</v>
      </c>
      <c r="H6" s="19" t="s">
        <v>103</v>
      </c>
      <c r="I6" s="19" t="s">
        <v>104</v>
      </c>
      <c r="J6" s="19" t="s">
        <v>106</v>
      </c>
      <c r="K6" s="19" t="s">
        <v>116</v>
      </c>
      <c r="L6" s="19" t="s">
        <v>126</v>
      </c>
      <c r="M6" s="19" t="s">
        <v>134</v>
      </c>
      <c r="N6" s="19" t="s">
        <v>142</v>
      </c>
      <c r="O6" s="19" t="s">
        <v>95</v>
      </c>
    </row>
    <row r="7" spans="1:15" x14ac:dyDescent="0.2">
      <c r="A7" s="20" t="s">
        <v>100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2">
      <c r="A8" s="22" t="s">
        <v>1</v>
      </c>
      <c r="B8" s="23">
        <f t="shared" ref="B8" si="0">+B9+B10+B11+B12+B13</f>
        <v>790734019</v>
      </c>
      <c r="C8" s="24">
        <f>+C9+C10+C11+C12+C13</f>
        <v>56743110</v>
      </c>
      <c r="D8" s="23">
        <f t="shared" ref="D8" si="1">+D9+D10+D11+D12+D13</f>
        <v>847477129</v>
      </c>
      <c r="E8" s="23">
        <f>+E9+E10+E11+E12+E13</f>
        <v>52918387.839999996</v>
      </c>
      <c r="F8" s="23">
        <f>+F9+F10+F11+F12+F13</f>
        <v>59362793.890000001</v>
      </c>
      <c r="G8" s="23">
        <f>+G9+G10+G11+G12+G13</f>
        <v>56142107.660000004</v>
      </c>
      <c r="H8" s="23">
        <f t="shared" ref="H8" si="2">+H9+H10+H11+H12+H13</f>
        <v>54483009.960000001</v>
      </c>
      <c r="I8" s="23">
        <f t="shared" ref="I8:N8" si="3">+I9+I10+I11+I12+I13</f>
        <v>86806531.700000003</v>
      </c>
      <c r="J8" s="23">
        <f t="shared" si="3"/>
        <v>64403376.269999996</v>
      </c>
      <c r="K8" s="23">
        <f t="shared" si="3"/>
        <v>57876919.080000006</v>
      </c>
      <c r="L8" s="23">
        <f t="shared" si="3"/>
        <v>54876884.420000002</v>
      </c>
      <c r="M8" s="23">
        <f t="shared" si="3"/>
        <v>57664094.970000006</v>
      </c>
      <c r="N8" s="23">
        <f t="shared" si="3"/>
        <v>56928144.989999995</v>
      </c>
      <c r="O8" s="23">
        <f>+E8+F8+G8+H8+I8+J8+K8+L8+M8+N8</f>
        <v>601462250.77999997</v>
      </c>
    </row>
    <row r="9" spans="1:15" x14ac:dyDescent="0.2">
      <c r="A9" s="56" t="s">
        <v>2</v>
      </c>
      <c r="B9" s="25">
        <v>585565700</v>
      </c>
      <c r="C9" s="26">
        <v>47997909</v>
      </c>
      <c r="D9" s="25">
        <f>+B9+C9</f>
        <v>633563609</v>
      </c>
      <c r="E9" s="25">
        <v>45008450</v>
      </c>
      <c r="F9" s="25">
        <v>50058150</v>
      </c>
      <c r="G9" s="25">
        <v>47524148.789999999</v>
      </c>
      <c r="H9" s="25">
        <v>45976848.090000004</v>
      </c>
      <c r="I9" s="25">
        <v>46141550</v>
      </c>
      <c r="J9" s="25">
        <v>48719997.729999997</v>
      </c>
      <c r="K9" s="25">
        <v>47950767.030000001</v>
      </c>
      <c r="L9" s="25">
        <v>46194437.630000003</v>
      </c>
      <c r="M9" s="25">
        <v>48764544.32</v>
      </c>
      <c r="N9" s="25">
        <v>48095530.789999999</v>
      </c>
      <c r="O9" s="25">
        <f>+E9+F9+G9+H9+I9+J9+K9+L9+M9+N9</f>
        <v>474434424.38</v>
      </c>
    </row>
    <row r="10" spans="1:15" x14ac:dyDescent="0.2">
      <c r="A10" s="56" t="s">
        <v>3</v>
      </c>
      <c r="B10" s="25">
        <v>115537500</v>
      </c>
      <c r="C10" s="26">
        <v>800000</v>
      </c>
      <c r="D10" s="25">
        <f>+B10+C10</f>
        <v>116337500</v>
      </c>
      <c r="E10" s="25">
        <v>1049249.98</v>
      </c>
      <c r="F10" s="25">
        <v>2037364.5</v>
      </c>
      <c r="G10" s="25">
        <v>1579961.17</v>
      </c>
      <c r="H10" s="25">
        <v>1568279.8300000005</v>
      </c>
      <c r="I10" s="25">
        <v>33631761.450000003</v>
      </c>
      <c r="J10" s="25">
        <v>8652251.2699999996</v>
      </c>
      <c r="K10" s="25">
        <v>2774473.27</v>
      </c>
      <c r="L10" s="25">
        <v>1689414.72</v>
      </c>
      <c r="M10" s="25">
        <v>1489610.45</v>
      </c>
      <c r="N10" s="25">
        <v>1765919.72</v>
      </c>
      <c r="O10" s="25">
        <f t="shared" ref="O10:O13" si="4">+E10+F10+G10+H10+I10+J10+K10+L10+M10+N10</f>
        <v>56238286.360000007</v>
      </c>
    </row>
    <row r="11" spans="1:15" x14ac:dyDescent="0.2">
      <c r="A11" s="56" t="s">
        <v>4</v>
      </c>
      <c r="B11" s="25">
        <v>486000</v>
      </c>
      <c r="C11" s="26">
        <v>0</v>
      </c>
      <c r="D11" s="25">
        <v>486000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f t="shared" si="4"/>
        <v>0</v>
      </c>
    </row>
    <row r="12" spans="1:15" x14ac:dyDescent="0.2">
      <c r="A12" s="56" t="s">
        <v>5</v>
      </c>
      <c r="B12" s="25">
        <v>0</v>
      </c>
      <c r="C12" s="26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f t="shared" si="4"/>
        <v>0</v>
      </c>
    </row>
    <row r="13" spans="1:15" ht="12.75" customHeight="1" x14ac:dyDescent="0.2">
      <c r="A13" s="56" t="s">
        <v>6</v>
      </c>
      <c r="B13" s="25">
        <v>89144819</v>
      </c>
      <c r="C13" s="26">
        <v>7945201</v>
      </c>
      <c r="D13" s="25">
        <f>+B13+C13</f>
        <v>97090020</v>
      </c>
      <c r="E13" s="25">
        <v>6860687.8599999994</v>
      </c>
      <c r="F13" s="25">
        <v>7267279.3899999997</v>
      </c>
      <c r="G13" s="25">
        <v>7037997.7000000002</v>
      </c>
      <c r="H13" s="25">
        <v>6937882.04</v>
      </c>
      <c r="I13" s="25">
        <v>7033220.25</v>
      </c>
      <c r="J13" s="25">
        <v>7031127.2699999996</v>
      </c>
      <c r="K13" s="25">
        <v>7151678.7800000003</v>
      </c>
      <c r="L13" s="25">
        <v>6993032.0700000003</v>
      </c>
      <c r="M13" s="25">
        <v>7409940.2000000002</v>
      </c>
      <c r="N13" s="25">
        <v>7066694.4800000004</v>
      </c>
      <c r="O13" s="25">
        <f t="shared" si="4"/>
        <v>70789540.039999992</v>
      </c>
    </row>
    <row r="14" spans="1:15" x14ac:dyDescent="0.2">
      <c r="A14" s="22" t="s">
        <v>7</v>
      </c>
      <c r="B14" s="23">
        <f>+B15+B16+B17+B18+B19+B20+B21+B22+B23</f>
        <v>267320173</v>
      </c>
      <c r="C14" s="24">
        <f>+C15+C16+C17+C18+C19+C20+C21+C22+C23</f>
        <v>63930197.50999999</v>
      </c>
      <c r="D14" s="23">
        <f>+D15+D16+D17+D18+D19+D20+D21+D22+D23</f>
        <v>331250370.50999999</v>
      </c>
      <c r="E14" s="23">
        <f t="shared" ref="E14" si="5">+E15+E16+E17+E18+E19+E20+E21+E22+E23</f>
        <v>3999769.34</v>
      </c>
      <c r="F14" s="23">
        <f>+F15+F16+F17+F18+F19+F20+F21+F22+F23</f>
        <v>8772742.9099999983</v>
      </c>
      <c r="G14" s="23">
        <f>+G15+G16+G17+G18+G19+G20+G21+G22+G23</f>
        <v>14354942.950000001</v>
      </c>
      <c r="H14" s="23">
        <f t="shared" ref="H14" si="6">+H15+H16+H17+H18+H19+H20+H21+H22+H23</f>
        <v>7612881.7100000009</v>
      </c>
      <c r="I14" s="23">
        <f t="shared" ref="I14:N14" si="7">+I15+I16+I17+I18+I19+I20+I21+I22+I23</f>
        <v>7623427.5599999996</v>
      </c>
      <c r="J14" s="23">
        <f t="shared" si="7"/>
        <v>9606734.5</v>
      </c>
      <c r="K14" s="23">
        <f t="shared" si="7"/>
        <v>15713760.49</v>
      </c>
      <c r="L14" s="23">
        <f t="shared" si="7"/>
        <v>18899313.41</v>
      </c>
      <c r="M14" s="23">
        <f t="shared" si="7"/>
        <v>10916042.449999999</v>
      </c>
      <c r="N14" s="23">
        <f t="shared" si="7"/>
        <v>11219894.490000002</v>
      </c>
      <c r="O14" s="23">
        <f>+E14+F14+G14+H14+I14+J14+K14+L14+M14+N14</f>
        <v>108719509.81</v>
      </c>
    </row>
    <row r="15" spans="1:15" x14ac:dyDescent="0.2">
      <c r="A15" s="56" t="s">
        <v>8</v>
      </c>
      <c r="B15" s="25">
        <v>41448000</v>
      </c>
      <c r="C15" s="26">
        <v>10558964.51</v>
      </c>
      <c r="D15" s="25">
        <f>+B15+C15</f>
        <v>52006964.509999998</v>
      </c>
      <c r="E15" s="25">
        <v>1309051.02</v>
      </c>
      <c r="F15" s="25">
        <v>3277430.15</v>
      </c>
      <c r="G15" s="25">
        <v>3356988.88</v>
      </c>
      <c r="H15" s="25">
        <v>2425721.87</v>
      </c>
      <c r="I15" s="25">
        <v>2755334.27</v>
      </c>
      <c r="J15" s="25">
        <v>3681433.9</v>
      </c>
      <c r="K15" s="25">
        <v>3720405.46</v>
      </c>
      <c r="L15" s="25">
        <v>4876048.04</v>
      </c>
      <c r="M15" s="25">
        <v>2267686.42</v>
      </c>
      <c r="N15" s="25">
        <v>3471881.41</v>
      </c>
      <c r="O15" s="25">
        <f>+E15+F15+G15+H15+I15+J15+K15+L15+M15+N15</f>
        <v>31141981.419999998</v>
      </c>
    </row>
    <row r="16" spans="1:15" ht="22.5" x14ac:dyDescent="0.2">
      <c r="A16" s="56" t="s">
        <v>9</v>
      </c>
      <c r="B16" s="25">
        <v>9227200</v>
      </c>
      <c r="C16" s="26">
        <v>17033791</v>
      </c>
      <c r="D16" s="25">
        <f t="shared" ref="D16:D23" si="8">+B16+C16</f>
        <v>26260991</v>
      </c>
      <c r="E16" s="25">
        <v>0</v>
      </c>
      <c r="F16" s="25">
        <v>117952.8</v>
      </c>
      <c r="G16" s="25">
        <v>77945.19</v>
      </c>
      <c r="H16" s="25">
        <v>11116.279999999999</v>
      </c>
      <c r="I16" s="25">
        <v>30003.66</v>
      </c>
      <c r="J16" s="25">
        <v>180242.78</v>
      </c>
      <c r="K16" s="25">
        <v>132203.35999999999</v>
      </c>
      <c r="L16" s="25">
        <v>267133.33</v>
      </c>
      <c r="M16" s="25">
        <v>22830.78</v>
      </c>
      <c r="N16" s="25">
        <v>693700.39</v>
      </c>
      <c r="O16" s="25">
        <f t="shared" ref="O16:O23" si="9">+E16+F16+G16+H16+I16+J16+K16+L16+M16+N16</f>
        <v>1533128.5699999998</v>
      </c>
    </row>
    <row r="17" spans="1:15" x14ac:dyDescent="0.2">
      <c r="A17" s="56" t="s">
        <v>10</v>
      </c>
      <c r="B17" s="25">
        <v>14716250</v>
      </c>
      <c r="C17" s="26">
        <v>1924650</v>
      </c>
      <c r="D17" s="25">
        <f t="shared" si="8"/>
        <v>16640900</v>
      </c>
      <c r="E17" s="25">
        <v>3478.76</v>
      </c>
      <c r="F17" s="25">
        <v>774050</v>
      </c>
      <c r="G17" s="25">
        <v>652050</v>
      </c>
      <c r="H17" s="25">
        <v>600770.98</v>
      </c>
      <c r="I17" s="25">
        <v>846206</v>
      </c>
      <c r="J17" s="25">
        <v>1132611.58</v>
      </c>
      <c r="K17" s="25">
        <v>1080000</v>
      </c>
      <c r="L17" s="25">
        <v>726778</v>
      </c>
      <c r="M17" s="25">
        <v>679742.24</v>
      </c>
      <c r="N17" s="25">
        <v>1037275.5</v>
      </c>
      <c r="O17" s="25">
        <f t="shared" si="9"/>
        <v>7532963.0600000005</v>
      </c>
    </row>
    <row r="18" spans="1:15" x14ac:dyDescent="0.2">
      <c r="A18" s="56" t="s">
        <v>11</v>
      </c>
      <c r="B18" s="25">
        <v>2600000</v>
      </c>
      <c r="C18" s="26">
        <v>3637400</v>
      </c>
      <c r="D18" s="25">
        <f t="shared" si="8"/>
        <v>6237400</v>
      </c>
      <c r="E18" s="25">
        <v>0</v>
      </c>
      <c r="F18" s="25">
        <v>0</v>
      </c>
      <c r="G18" s="25">
        <v>0</v>
      </c>
      <c r="H18" s="25">
        <v>48435</v>
      </c>
      <c r="I18" s="25">
        <v>113100</v>
      </c>
      <c r="J18" s="25">
        <v>128747.48</v>
      </c>
      <c r="K18" s="25">
        <v>200022.76</v>
      </c>
      <c r="L18" s="25">
        <v>1651.35</v>
      </c>
      <c r="M18" s="25">
        <v>21429</v>
      </c>
      <c r="N18" s="25">
        <v>275128.63</v>
      </c>
      <c r="O18" s="25">
        <f t="shared" si="9"/>
        <v>788514.22</v>
      </c>
    </row>
    <row r="19" spans="1:15" x14ac:dyDescent="0.2">
      <c r="A19" s="56" t="s">
        <v>12</v>
      </c>
      <c r="B19" s="25">
        <v>36780000</v>
      </c>
      <c r="C19" s="26">
        <v>25889082</v>
      </c>
      <c r="D19" s="25">
        <f t="shared" si="8"/>
        <v>62669082</v>
      </c>
      <c r="E19" s="25">
        <v>1258368.06</v>
      </c>
      <c r="F19" s="25">
        <v>2243534.5299999998</v>
      </c>
      <c r="G19" s="25">
        <v>3390198.47</v>
      </c>
      <c r="H19" s="25">
        <v>2904961.4399999995</v>
      </c>
      <c r="I19" s="25">
        <v>1524766.57</v>
      </c>
      <c r="J19" s="25">
        <v>1410274.26</v>
      </c>
      <c r="K19" s="25">
        <v>2648503.85</v>
      </c>
      <c r="L19" s="25">
        <v>2066834.91</v>
      </c>
      <c r="M19" s="25">
        <v>1458903.01</v>
      </c>
      <c r="N19" s="25">
        <v>3432156.58</v>
      </c>
      <c r="O19" s="25">
        <f t="shared" si="9"/>
        <v>22338501.68</v>
      </c>
    </row>
    <row r="20" spans="1:15" x14ac:dyDescent="0.2">
      <c r="A20" s="56" t="s">
        <v>13</v>
      </c>
      <c r="B20" s="25">
        <v>5300000</v>
      </c>
      <c r="C20" s="26">
        <v>8000000</v>
      </c>
      <c r="D20" s="25">
        <f t="shared" si="8"/>
        <v>13300000</v>
      </c>
      <c r="E20" s="25">
        <v>0</v>
      </c>
      <c r="F20" s="25">
        <v>0</v>
      </c>
      <c r="G20" s="25">
        <v>8113.74</v>
      </c>
      <c r="H20" s="25">
        <v>8113.74</v>
      </c>
      <c r="I20" s="25">
        <v>8233.6200000000008</v>
      </c>
      <c r="J20" s="25">
        <v>8233.6200000000008</v>
      </c>
      <c r="K20" s="25">
        <v>8233.6200000000008</v>
      </c>
      <c r="L20" s="25">
        <v>4819363.04</v>
      </c>
      <c r="M20" s="25">
        <v>432643.78</v>
      </c>
      <c r="N20" s="25">
        <v>0</v>
      </c>
      <c r="O20" s="25">
        <f t="shared" si="9"/>
        <v>5292935.16</v>
      </c>
    </row>
    <row r="21" spans="1:15" ht="22.5" customHeight="1" x14ac:dyDescent="0.2">
      <c r="A21" s="56" t="s">
        <v>139</v>
      </c>
      <c r="B21" s="25">
        <v>18800000</v>
      </c>
      <c r="C21" s="26">
        <v>23435642</v>
      </c>
      <c r="D21" s="25">
        <f t="shared" si="8"/>
        <v>42235642</v>
      </c>
      <c r="E21" s="25">
        <v>587387.63</v>
      </c>
      <c r="F21" s="25">
        <v>441858.58</v>
      </c>
      <c r="G21" s="25">
        <f>1324552.54-458814.68</f>
        <v>865737.8600000001</v>
      </c>
      <c r="H21" s="25">
        <v>891262.35000000009</v>
      </c>
      <c r="I21" s="25">
        <v>662089.06000000006</v>
      </c>
      <c r="J21" s="25">
        <v>145376.06</v>
      </c>
      <c r="K21" s="25">
        <v>1356369.27</v>
      </c>
      <c r="L21" s="25">
        <v>4056554.44</v>
      </c>
      <c r="M21" s="25">
        <v>1613845.43</v>
      </c>
      <c r="N21" s="25">
        <v>1564408.01</v>
      </c>
      <c r="O21" s="25">
        <f t="shared" si="9"/>
        <v>12184888.689999999</v>
      </c>
    </row>
    <row r="22" spans="1:15" ht="22.5" x14ac:dyDescent="0.2">
      <c r="A22" s="56" t="s">
        <v>15</v>
      </c>
      <c r="B22" s="25">
        <v>109792643</v>
      </c>
      <c r="C22" s="26">
        <v>-29959293</v>
      </c>
      <c r="D22" s="25">
        <f t="shared" si="8"/>
        <v>79833350</v>
      </c>
      <c r="E22" s="25">
        <v>779689</v>
      </c>
      <c r="F22" s="25">
        <v>1573569.25</v>
      </c>
      <c r="G22" s="25">
        <v>1412512.9</v>
      </c>
      <c r="H22" s="25">
        <v>598248.65000000014</v>
      </c>
      <c r="I22" s="25">
        <v>809971.46</v>
      </c>
      <c r="J22" s="25">
        <v>1820707.85</v>
      </c>
      <c r="K22" s="25">
        <v>3672302.27</v>
      </c>
      <c r="L22" s="25">
        <v>2023340.26</v>
      </c>
      <c r="M22" s="25">
        <v>1839196.94</v>
      </c>
      <c r="N22" s="25">
        <v>721569.01</v>
      </c>
      <c r="O22" s="25">
        <f t="shared" si="9"/>
        <v>15251107.589999998</v>
      </c>
    </row>
    <row r="23" spans="1:15" x14ac:dyDescent="0.2">
      <c r="A23" s="56" t="s">
        <v>16</v>
      </c>
      <c r="B23" s="25">
        <v>28656080</v>
      </c>
      <c r="C23" s="26">
        <v>3409961</v>
      </c>
      <c r="D23" s="25">
        <f t="shared" si="8"/>
        <v>32066041</v>
      </c>
      <c r="E23" s="25">
        <v>61794.87</v>
      </c>
      <c r="F23" s="25">
        <v>344347.6</v>
      </c>
      <c r="G23" s="25">
        <v>4591395.91</v>
      </c>
      <c r="H23" s="25">
        <v>124251.4</v>
      </c>
      <c r="I23" s="25">
        <v>873722.92</v>
      </c>
      <c r="J23" s="25">
        <v>1099106.97</v>
      </c>
      <c r="K23" s="25">
        <v>2895719.9</v>
      </c>
      <c r="L23" s="25">
        <v>61610.04</v>
      </c>
      <c r="M23" s="25">
        <v>2579764.85</v>
      </c>
      <c r="N23" s="25">
        <v>23774.959999999999</v>
      </c>
      <c r="O23" s="25">
        <f t="shared" si="9"/>
        <v>12655489.42</v>
      </c>
    </row>
    <row r="24" spans="1:15" x14ac:dyDescent="0.2">
      <c r="A24" s="22" t="s">
        <v>17</v>
      </c>
      <c r="B24" s="23">
        <f>+B25+B26+B27+B28+B29+B30+B31+B32+B33</f>
        <v>252685362</v>
      </c>
      <c r="C24" s="24">
        <f>+C25+C26+C27+C28+C29+C30+C31+C32+C33</f>
        <v>377012544</v>
      </c>
      <c r="D24" s="23">
        <f>+D25+D26+D27+D28+D29+D30+D31+D32+D33</f>
        <v>629697906</v>
      </c>
      <c r="E24" s="23">
        <f>+E25+E26+E29+E30</f>
        <v>203665.81</v>
      </c>
      <c r="F24" s="23">
        <f>+F25+F26+F29+F30+F27+F28+F31+F33</f>
        <v>8500768.9499999993</v>
      </c>
      <c r="G24" s="23">
        <f>+G25+G26+G29+G30+G27+G28+G31+G33</f>
        <v>31522650.580000002</v>
      </c>
      <c r="H24" s="23">
        <f t="shared" ref="H24" si="10">+H25+H26+H29+H30+H27+H28+H31+H33</f>
        <v>13857991.700000001</v>
      </c>
      <c r="I24" s="23">
        <f>+I25+I26+I27+I28+I30+I31+I32+I33+I29</f>
        <v>19686894.460000001</v>
      </c>
      <c r="J24" s="23">
        <f>+J25+J26+J27+J28+J30+J31+J32+J33+J29</f>
        <v>18154674.739999998</v>
      </c>
      <c r="K24" s="23">
        <f>+K25+K26+K27+K28+K30+K31+K32+K33+K29</f>
        <v>13515409.589999998</v>
      </c>
      <c r="L24" s="23">
        <f>+L25+L26+L27+L28+L30+L31+L32+L33+L29</f>
        <v>13176924.319999998</v>
      </c>
      <c r="M24" s="23">
        <f>+M25+M26+M27+M28+M29+M30+M31+M32+M33</f>
        <v>24027895.259999998</v>
      </c>
      <c r="N24" s="23">
        <f>+N25+N26+N27+N28+N29+N30+N31+N32+N33</f>
        <v>26344499.610000003</v>
      </c>
      <c r="O24" s="23">
        <f>+E24+F24+G24+H24+I24+J24+K24+L24+M24+N24</f>
        <v>168991375.02000001</v>
      </c>
    </row>
    <row r="25" spans="1:15" ht="22.5" x14ac:dyDescent="0.2">
      <c r="A25" s="56" t="s">
        <v>18</v>
      </c>
      <c r="B25" s="25">
        <v>110675048</v>
      </c>
      <c r="C25" s="26">
        <v>114196032</v>
      </c>
      <c r="D25" s="25">
        <f>+B25+C25</f>
        <v>224871080</v>
      </c>
      <c r="E25" s="25">
        <v>100887.81</v>
      </c>
      <c r="F25" s="25">
        <v>3730490.83</v>
      </c>
      <c r="G25" s="25">
        <v>7648541.1399999997</v>
      </c>
      <c r="H25" s="25">
        <v>7413454.4500000002</v>
      </c>
      <c r="I25" s="25">
        <v>12452000.130000001</v>
      </c>
      <c r="J25" s="25">
        <v>8733717.2599999998</v>
      </c>
      <c r="K25" s="25">
        <v>2418484.73</v>
      </c>
      <c r="L25" s="25">
        <v>4002758.26</v>
      </c>
      <c r="M25" s="25">
        <v>6178208.7800000003</v>
      </c>
      <c r="N25" s="25">
        <v>1468904.57</v>
      </c>
      <c r="O25" s="25">
        <f>+E25+F25+G25+H25+I25+J25+K25+L25+M25+N25</f>
        <v>54147447.959999993</v>
      </c>
    </row>
    <row r="26" spans="1:15" x14ac:dyDescent="0.2">
      <c r="A26" s="56" t="s">
        <v>19</v>
      </c>
      <c r="B26" s="25">
        <v>7973760</v>
      </c>
      <c r="C26" s="26">
        <v>74242991</v>
      </c>
      <c r="D26" s="25">
        <f t="shared" ref="D26:D33" si="11">+B26+C26</f>
        <v>82216751</v>
      </c>
      <c r="E26" s="25">
        <v>38350</v>
      </c>
      <c r="F26" s="25">
        <v>141836</v>
      </c>
      <c r="G26" s="25">
        <v>57525</v>
      </c>
      <c r="H26" s="25">
        <v>59197.99</v>
      </c>
      <c r="I26" s="25">
        <v>780579.44</v>
      </c>
      <c r="J26" s="25">
        <v>198314.2</v>
      </c>
      <c r="K26" s="25">
        <v>164715.21</v>
      </c>
      <c r="L26" s="25">
        <v>339509.6</v>
      </c>
      <c r="M26" s="25">
        <v>6927056.9299999997</v>
      </c>
      <c r="N26" s="25">
        <v>182151.5</v>
      </c>
      <c r="O26" s="25">
        <f t="shared" ref="O26:O33" si="12">+E26+F26+G26+H26+I26+J26+K26+L26+M26+N26</f>
        <v>8889235.8699999992</v>
      </c>
    </row>
    <row r="27" spans="1:15" ht="22.5" x14ac:dyDescent="0.2">
      <c r="A27" s="56" t="s">
        <v>20</v>
      </c>
      <c r="B27" s="25">
        <v>11777810</v>
      </c>
      <c r="C27" s="26">
        <v>21461461</v>
      </c>
      <c r="D27" s="25">
        <f t="shared" si="11"/>
        <v>33239271</v>
      </c>
      <c r="E27" s="25">
        <v>0</v>
      </c>
      <c r="F27" s="25">
        <v>10350</v>
      </c>
      <c r="G27" s="25">
        <v>2251559.1800000002</v>
      </c>
      <c r="H27" s="25">
        <v>18992.269999999997</v>
      </c>
      <c r="I27" s="25">
        <v>1466495.03</v>
      </c>
      <c r="J27" s="25">
        <v>162670.5</v>
      </c>
      <c r="K27" s="25">
        <v>65141.54</v>
      </c>
      <c r="L27" s="25">
        <v>3100</v>
      </c>
      <c r="M27" s="25">
        <v>281447.62</v>
      </c>
      <c r="N27" s="25">
        <v>81598</v>
      </c>
      <c r="O27" s="25">
        <f t="shared" si="12"/>
        <v>4341354.1400000006</v>
      </c>
    </row>
    <row r="28" spans="1:15" x14ac:dyDescent="0.2">
      <c r="A28" s="56" t="s">
        <v>21</v>
      </c>
      <c r="B28" s="25">
        <v>14000000</v>
      </c>
      <c r="C28" s="26">
        <v>46269821</v>
      </c>
      <c r="D28" s="25">
        <f t="shared" si="11"/>
        <v>60269821</v>
      </c>
      <c r="E28" s="25">
        <v>0</v>
      </c>
      <c r="F28" s="25">
        <v>3649081.55</v>
      </c>
      <c r="G28" s="25">
        <v>260764.97</v>
      </c>
      <c r="H28" s="25">
        <v>2876886.49</v>
      </c>
      <c r="I28" s="25">
        <v>432342.64</v>
      </c>
      <c r="J28" s="25">
        <v>7093623.9500000002</v>
      </c>
      <c r="K28" s="25">
        <v>164558.10999999999</v>
      </c>
      <c r="L28" s="25">
        <v>6797103.2000000002</v>
      </c>
      <c r="M28" s="25">
        <v>5658109.1399999997</v>
      </c>
      <c r="N28" s="25">
        <v>1082598.77</v>
      </c>
      <c r="O28" s="25">
        <f t="shared" si="12"/>
        <v>28015068.82</v>
      </c>
    </row>
    <row r="29" spans="1:15" x14ac:dyDescent="0.2">
      <c r="A29" s="56" t="s">
        <v>105</v>
      </c>
      <c r="B29" s="25">
        <v>2200000</v>
      </c>
      <c r="C29" s="26">
        <v>8834722</v>
      </c>
      <c r="D29" s="25">
        <f t="shared" si="11"/>
        <v>11034722</v>
      </c>
      <c r="E29" s="25">
        <v>42008</v>
      </c>
      <c r="F29" s="25">
        <v>650186.81999999995</v>
      </c>
      <c r="G29" s="25">
        <v>112285.62</v>
      </c>
      <c r="H29" s="25">
        <v>318282.86</v>
      </c>
      <c r="I29" s="25">
        <v>322140</v>
      </c>
      <c r="J29" s="25">
        <v>78940.149999999994</v>
      </c>
      <c r="K29" s="25">
        <v>458768.27</v>
      </c>
      <c r="L29" s="25">
        <v>310585.44</v>
      </c>
      <c r="M29" s="25">
        <v>46856.6</v>
      </c>
      <c r="N29" s="25">
        <v>16991.419999999998</v>
      </c>
      <c r="O29" s="25">
        <f t="shared" si="12"/>
        <v>2357045.1799999997</v>
      </c>
    </row>
    <row r="30" spans="1:15" ht="22.5" x14ac:dyDescent="0.2">
      <c r="A30" s="56" t="s">
        <v>23</v>
      </c>
      <c r="B30" s="25">
        <v>1150000</v>
      </c>
      <c r="C30" s="26">
        <v>3041898</v>
      </c>
      <c r="D30" s="25">
        <f t="shared" si="11"/>
        <v>4191898</v>
      </c>
      <c r="E30" s="25">
        <v>22420</v>
      </c>
      <c r="F30" s="25">
        <v>59708</v>
      </c>
      <c r="G30" s="25">
        <v>323556.05</v>
      </c>
      <c r="H30" s="25">
        <v>16841.59</v>
      </c>
      <c r="I30" s="25">
        <v>119291.58</v>
      </c>
      <c r="J30" s="25">
        <v>51293.98</v>
      </c>
      <c r="K30" s="25">
        <v>71107.59</v>
      </c>
      <c r="L30" s="25">
        <v>70776.13</v>
      </c>
      <c r="M30" s="25">
        <v>196846.09</v>
      </c>
      <c r="N30" s="25">
        <v>88263.679999999993</v>
      </c>
      <c r="O30" s="25">
        <f t="shared" si="12"/>
        <v>1020104.69</v>
      </c>
    </row>
    <row r="31" spans="1:15" ht="22.5" x14ac:dyDescent="0.2">
      <c r="A31" s="56" t="s">
        <v>24</v>
      </c>
      <c r="B31" s="25">
        <v>31896250</v>
      </c>
      <c r="C31" s="26">
        <v>33840054</v>
      </c>
      <c r="D31" s="25">
        <f t="shared" si="11"/>
        <v>65736304</v>
      </c>
      <c r="E31" s="25">
        <v>0</v>
      </c>
      <c r="F31" s="25">
        <v>8673</v>
      </c>
      <c r="G31" s="25">
        <v>3818292.84</v>
      </c>
      <c r="H31" s="25">
        <v>2100751.2399999998</v>
      </c>
      <c r="I31" s="25">
        <v>1112148.03</v>
      </c>
      <c r="J31" s="25">
        <v>1075430.33</v>
      </c>
      <c r="K31" s="25">
        <v>6158421.8799999999</v>
      </c>
      <c r="L31" s="25">
        <v>347880.4</v>
      </c>
      <c r="M31" s="25">
        <v>103880</v>
      </c>
      <c r="N31" s="25">
        <v>20986244.57</v>
      </c>
      <c r="O31" s="25">
        <f t="shared" si="12"/>
        <v>35711722.289999999</v>
      </c>
    </row>
    <row r="32" spans="1:15" ht="22.5" x14ac:dyDescent="0.2">
      <c r="A32" s="56" t="s">
        <v>25</v>
      </c>
      <c r="B32" s="25">
        <v>0</v>
      </c>
      <c r="C32" s="26">
        <v>0</v>
      </c>
      <c r="D32" s="25">
        <f t="shared" si="11"/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f t="shared" si="12"/>
        <v>0</v>
      </c>
    </row>
    <row r="33" spans="1:15" x14ac:dyDescent="0.2">
      <c r="A33" s="56" t="s">
        <v>26</v>
      </c>
      <c r="B33" s="25">
        <v>73012494</v>
      </c>
      <c r="C33" s="26">
        <v>75125565</v>
      </c>
      <c r="D33" s="25">
        <f t="shared" si="11"/>
        <v>148138059</v>
      </c>
      <c r="E33" s="25">
        <v>0</v>
      </c>
      <c r="F33" s="25">
        <v>250442.75</v>
      </c>
      <c r="G33" s="25">
        <v>17050125.780000001</v>
      </c>
      <c r="H33" s="25">
        <v>1053584.81</v>
      </c>
      <c r="I33" s="25">
        <v>3001897.61</v>
      </c>
      <c r="J33" s="25">
        <v>760684.37</v>
      </c>
      <c r="K33" s="25">
        <v>4014212.26</v>
      </c>
      <c r="L33" s="25">
        <v>1305211.29</v>
      </c>
      <c r="M33" s="25">
        <v>4635490.0999999996</v>
      </c>
      <c r="N33" s="25">
        <v>2437747.1</v>
      </c>
      <c r="O33" s="25">
        <f t="shared" si="12"/>
        <v>34509396.07</v>
      </c>
    </row>
    <row r="34" spans="1:15" x14ac:dyDescent="0.2">
      <c r="A34" s="22" t="s">
        <v>27</v>
      </c>
      <c r="B34" s="23">
        <f>+B35+B36+B37+B38+B39+B40+B41+B42</f>
        <v>173703170</v>
      </c>
      <c r="C34" s="24">
        <f>+C35</f>
        <v>19464064</v>
      </c>
      <c r="D34" s="23">
        <f>+D35+D36+D37+D38+D39+D40+D41+D42</f>
        <v>193167234</v>
      </c>
      <c r="E34" s="23">
        <f>+E35</f>
        <v>273778.61</v>
      </c>
      <c r="F34" s="23">
        <f>+F35</f>
        <v>23876237</v>
      </c>
      <c r="G34" s="23">
        <f>+G35</f>
        <v>11938118.5</v>
      </c>
      <c r="H34" s="23">
        <f t="shared" ref="H34" si="13">+H35</f>
        <v>11938118.5</v>
      </c>
      <c r="I34" s="23">
        <f>+I35</f>
        <v>16143118.5</v>
      </c>
      <c r="J34" s="23">
        <f>+J35</f>
        <v>0</v>
      </c>
      <c r="K34" s="23">
        <f>+K35</f>
        <v>28192350.34</v>
      </c>
      <c r="L34" s="23">
        <f>+L35</f>
        <v>11803675.17</v>
      </c>
      <c r="M34" s="23">
        <f>+M35</f>
        <v>35761575.170000002</v>
      </c>
      <c r="N34" s="23">
        <f>+N35+N36+N37+N38+N39+N40+N41+N42</f>
        <v>13180715.5</v>
      </c>
      <c r="O34" s="23">
        <f>+E34+F34+G34+H34+I34+J34+K34+L34+M34+N34</f>
        <v>153107687.29000002</v>
      </c>
    </row>
    <row r="35" spans="1:15" ht="22.5" x14ac:dyDescent="0.2">
      <c r="A35" s="56" t="s">
        <v>28</v>
      </c>
      <c r="B35" s="25">
        <v>173703170</v>
      </c>
      <c r="C35" s="26">
        <v>19464064</v>
      </c>
      <c r="D35" s="25">
        <f>+B35+C35</f>
        <v>193167234</v>
      </c>
      <c r="E35" s="25">
        <v>273778.61</v>
      </c>
      <c r="F35" s="25">
        <v>23876237</v>
      </c>
      <c r="G35" s="25">
        <v>11938118.5</v>
      </c>
      <c r="H35" s="25">
        <v>11938118.5</v>
      </c>
      <c r="I35" s="25">
        <v>16143118.5</v>
      </c>
      <c r="J35" s="25">
        <v>0</v>
      </c>
      <c r="K35" s="25">
        <v>28192350.34</v>
      </c>
      <c r="L35" s="25">
        <v>11803675.17</v>
      </c>
      <c r="M35" s="25">
        <v>35761575.170000002</v>
      </c>
      <c r="N35" s="25">
        <v>13180715.5</v>
      </c>
      <c r="O35" s="25">
        <f>+E35+F35+G35+H35+I35+J35+K35+L35+M35+N35</f>
        <v>153107687.29000002</v>
      </c>
    </row>
    <row r="36" spans="1:15" ht="22.5" x14ac:dyDescent="0.2">
      <c r="A36" s="56" t="s">
        <v>29</v>
      </c>
      <c r="B36" s="25">
        <v>0</v>
      </c>
      <c r="C36" s="26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f t="shared" ref="O36:O42" si="14">+E36+F36+G36+H36+I36+J36+K36+L36+M36+N36</f>
        <v>0</v>
      </c>
    </row>
    <row r="37" spans="1:15" ht="22.5" x14ac:dyDescent="0.2">
      <c r="A37" s="56" t="s">
        <v>30</v>
      </c>
      <c r="B37" s="25">
        <v>0</v>
      </c>
      <c r="C37" s="26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f t="shared" si="14"/>
        <v>0</v>
      </c>
    </row>
    <row r="38" spans="1:15" ht="22.5" x14ac:dyDescent="0.2">
      <c r="A38" s="56" t="s">
        <v>31</v>
      </c>
      <c r="B38" s="25">
        <v>0</v>
      </c>
      <c r="C38" s="26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f t="shared" si="14"/>
        <v>0</v>
      </c>
    </row>
    <row r="39" spans="1:15" ht="22.5" x14ac:dyDescent="0.2">
      <c r="A39" s="56" t="s">
        <v>32</v>
      </c>
      <c r="B39" s="25">
        <v>0</v>
      </c>
      <c r="C39" s="26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f t="shared" si="14"/>
        <v>0</v>
      </c>
    </row>
    <row r="40" spans="1:15" x14ac:dyDescent="0.2">
      <c r="A40" s="56" t="s">
        <v>33</v>
      </c>
      <c r="B40" s="25">
        <v>0</v>
      </c>
      <c r="C40" s="26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f t="shared" si="14"/>
        <v>0</v>
      </c>
    </row>
    <row r="41" spans="1:15" ht="22.5" x14ac:dyDescent="0.2">
      <c r="A41" s="56" t="s">
        <v>34</v>
      </c>
      <c r="B41" s="25">
        <v>0</v>
      </c>
      <c r="C41" s="26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f t="shared" si="14"/>
        <v>0</v>
      </c>
    </row>
    <row r="42" spans="1:15" ht="22.5" x14ac:dyDescent="0.2">
      <c r="A42" s="56" t="s">
        <v>35</v>
      </c>
      <c r="B42" s="25">
        <v>0</v>
      </c>
      <c r="C42" s="26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f t="shared" si="14"/>
        <v>0</v>
      </c>
    </row>
    <row r="43" spans="1:15" x14ac:dyDescent="0.2">
      <c r="A43" s="22" t="s">
        <v>36</v>
      </c>
      <c r="B43" s="23">
        <v>0</v>
      </c>
      <c r="C43" s="24">
        <f>+C44</f>
        <v>6389078</v>
      </c>
      <c r="D43" s="23">
        <f>+D44</f>
        <v>6389078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f>+M44</f>
        <v>6389077.29</v>
      </c>
      <c r="N43" s="23">
        <f>+N44</f>
        <v>0</v>
      </c>
      <c r="O43" s="23">
        <f>+M43</f>
        <v>6389077.29</v>
      </c>
    </row>
    <row r="44" spans="1:15" ht="22.5" x14ac:dyDescent="0.2">
      <c r="A44" s="56" t="s">
        <v>37</v>
      </c>
      <c r="B44" s="25">
        <v>0</v>
      </c>
      <c r="C44" s="26">
        <v>6389078</v>
      </c>
      <c r="D44" s="25">
        <f>+C44</f>
        <v>6389078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6389077.29</v>
      </c>
      <c r="N44" s="25">
        <v>0</v>
      </c>
      <c r="O44" s="25">
        <f>+M44</f>
        <v>6389077.29</v>
      </c>
    </row>
    <row r="45" spans="1:15" ht="22.5" x14ac:dyDescent="0.2">
      <c r="A45" s="56" t="s">
        <v>38</v>
      </c>
      <c r="B45" s="25">
        <v>0</v>
      </c>
      <c r="C45" s="26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f t="shared" ref="O45:O49" si="15">+M45</f>
        <v>0</v>
      </c>
    </row>
    <row r="46" spans="1:15" ht="22.5" x14ac:dyDescent="0.2">
      <c r="A46" s="56" t="s">
        <v>39</v>
      </c>
      <c r="B46" s="25">
        <v>0</v>
      </c>
      <c r="C46" s="26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f t="shared" si="15"/>
        <v>0</v>
      </c>
    </row>
    <row r="47" spans="1:15" ht="22.5" x14ac:dyDescent="0.2">
      <c r="A47" s="56" t="s">
        <v>40</v>
      </c>
      <c r="B47" s="25">
        <v>0</v>
      </c>
      <c r="C47" s="26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f t="shared" si="15"/>
        <v>0</v>
      </c>
    </row>
    <row r="48" spans="1:15" ht="22.5" x14ac:dyDescent="0.2">
      <c r="A48" s="56" t="s">
        <v>41</v>
      </c>
      <c r="B48" s="25">
        <v>0</v>
      </c>
      <c r="C48" s="26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f t="shared" si="15"/>
        <v>0</v>
      </c>
    </row>
    <row r="49" spans="1:15" ht="22.5" x14ac:dyDescent="0.2">
      <c r="A49" s="56" t="s">
        <v>42</v>
      </c>
      <c r="B49" s="25">
        <v>0</v>
      </c>
      <c r="C49" s="26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f t="shared" si="15"/>
        <v>0</v>
      </c>
    </row>
    <row r="50" spans="1:15" ht="22.5" x14ac:dyDescent="0.2">
      <c r="A50" s="22" t="s">
        <v>43</v>
      </c>
      <c r="B50" s="23">
        <f>+B51+B52+B53+B54+B55+B56+B57+B58+B59</f>
        <v>20440400</v>
      </c>
      <c r="C50" s="24">
        <f>+C51+C52+C53+C54+C55+C56+C57+C58+C59</f>
        <v>230339626.49000001</v>
      </c>
      <c r="D50" s="23">
        <f>+B50+C50</f>
        <v>250780026.49000001</v>
      </c>
      <c r="E50" s="23">
        <f t="shared" ref="E50:H50" si="16">+E51+E52+E53+E54+E55+E56+E57+E58+E59</f>
        <v>0</v>
      </c>
      <c r="F50" s="23">
        <f t="shared" si="16"/>
        <v>632779.72</v>
      </c>
      <c r="G50" s="23">
        <f t="shared" si="16"/>
        <v>548883.19999999995</v>
      </c>
      <c r="H50" s="23">
        <f t="shared" si="16"/>
        <v>287165.93</v>
      </c>
      <c r="I50" s="23">
        <f t="shared" ref="I50:N50" si="17">+I51+I52+I53+I54+I55+I56+I57+I58+I59</f>
        <v>786283.63000000012</v>
      </c>
      <c r="J50" s="23">
        <f t="shared" si="17"/>
        <v>1186546.74</v>
      </c>
      <c r="K50" s="23">
        <f t="shared" si="17"/>
        <v>3866758.74</v>
      </c>
      <c r="L50" s="23">
        <f t="shared" si="17"/>
        <v>1246884.52</v>
      </c>
      <c r="M50" s="23">
        <f t="shared" si="17"/>
        <v>1492960.27</v>
      </c>
      <c r="N50" s="23">
        <f t="shared" si="17"/>
        <v>30092147.43</v>
      </c>
      <c r="O50" s="23">
        <f>+E50+F50+G50+H50+I50+J50+K50+L50+M50+N50</f>
        <v>40140410.18</v>
      </c>
    </row>
    <row r="51" spans="1:15" x14ac:dyDescent="0.2">
      <c r="A51" s="56" t="s">
        <v>44</v>
      </c>
      <c r="B51" s="25">
        <v>4650400</v>
      </c>
      <c r="C51" s="26">
        <v>142918973</v>
      </c>
      <c r="D51" s="25">
        <f>+B51+C51</f>
        <v>147569373</v>
      </c>
      <c r="E51" s="25">
        <v>0</v>
      </c>
      <c r="F51" s="25">
        <v>258365.72</v>
      </c>
      <c r="G51" s="25">
        <v>509946.74</v>
      </c>
      <c r="H51" s="25">
        <v>287165.93</v>
      </c>
      <c r="I51" s="25">
        <v>245314.57</v>
      </c>
      <c r="J51" s="25">
        <v>858930.97</v>
      </c>
      <c r="K51" s="25">
        <v>3758455.7</v>
      </c>
      <c r="L51" s="25">
        <v>1039156.9</v>
      </c>
      <c r="M51" s="25">
        <v>1245479.05</v>
      </c>
      <c r="N51" s="25">
        <v>1956194.03</v>
      </c>
      <c r="O51" s="25">
        <f>+E51+F51+G51+H51+I51+J51+K51+L51+M51+N51</f>
        <v>10159009.609999999</v>
      </c>
    </row>
    <row r="52" spans="1:15" ht="22.5" x14ac:dyDescent="0.2">
      <c r="A52" s="56" t="s">
        <v>45</v>
      </c>
      <c r="B52" s="25">
        <v>1750000</v>
      </c>
      <c r="C52" s="26">
        <v>5643766</v>
      </c>
      <c r="D52" s="25">
        <f t="shared" ref="D52:D59" si="18">+B52+C52</f>
        <v>7393766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59600.01</v>
      </c>
      <c r="K52" s="25">
        <v>0</v>
      </c>
      <c r="L52" s="25">
        <v>0</v>
      </c>
      <c r="M52" s="25">
        <v>0</v>
      </c>
      <c r="N52" s="25">
        <v>0</v>
      </c>
      <c r="O52" s="25">
        <f t="shared" ref="O52:O59" si="19">+E52+F52+G52+H52+I52+J52+K52+L52+M52+N52</f>
        <v>59600.01</v>
      </c>
    </row>
    <row r="53" spans="1:15" ht="22.5" x14ac:dyDescent="0.2">
      <c r="A53" s="56" t="s">
        <v>46</v>
      </c>
      <c r="B53" s="25">
        <v>2000000</v>
      </c>
      <c r="C53" s="26">
        <v>5997300</v>
      </c>
      <c r="D53" s="25">
        <f t="shared" si="18"/>
        <v>7997300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268015.76</v>
      </c>
      <c r="K53" s="25">
        <v>0</v>
      </c>
      <c r="L53" s="25">
        <v>0</v>
      </c>
      <c r="M53" s="25">
        <v>76828.62</v>
      </c>
      <c r="N53" s="25">
        <v>311522.48</v>
      </c>
      <c r="O53" s="25">
        <f t="shared" si="19"/>
        <v>656366.86</v>
      </c>
    </row>
    <row r="54" spans="1:15" ht="22.5" x14ac:dyDescent="0.2">
      <c r="A54" s="56" t="s">
        <v>47</v>
      </c>
      <c r="B54" s="25">
        <v>6640000</v>
      </c>
      <c r="C54" s="26">
        <v>22205475.489999998</v>
      </c>
      <c r="D54" s="25">
        <f t="shared" si="18"/>
        <v>28845475.489999998</v>
      </c>
      <c r="E54" s="25">
        <v>0</v>
      </c>
      <c r="F54" s="25">
        <v>0</v>
      </c>
      <c r="G54" s="25">
        <v>38936.46</v>
      </c>
      <c r="H54" s="25">
        <v>0</v>
      </c>
      <c r="I54" s="25">
        <v>477369</v>
      </c>
      <c r="J54" s="25">
        <v>0</v>
      </c>
      <c r="K54" s="25">
        <v>0</v>
      </c>
      <c r="L54" s="25">
        <v>0</v>
      </c>
      <c r="M54" s="25">
        <v>88170.6</v>
      </c>
      <c r="N54" s="25">
        <v>27295749.600000001</v>
      </c>
      <c r="O54" s="25">
        <f t="shared" si="19"/>
        <v>27900225.66</v>
      </c>
    </row>
    <row r="55" spans="1:15" ht="22.5" x14ac:dyDescent="0.2">
      <c r="A55" s="56" t="s">
        <v>48</v>
      </c>
      <c r="B55" s="25">
        <v>2700000</v>
      </c>
      <c r="C55" s="26">
        <v>36623552</v>
      </c>
      <c r="D55" s="25">
        <f t="shared" si="18"/>
        <v>39323552</v>
      </c>
      <c r="E55" s="25">
        <v>0</v>
      </c>
      <c r="F55" s="25">
        <v>374414</v>
      </c>
      <c r="G55" s="25">
        <v>0</v>
      </c>
      <c r="H55" s="25">
        <v>0</v>
      </c>
      <c r="I55" s="25">
        <v>63600.06</v>
      </c>
      <c r="J55" s="25">
        <v>0</v>
      </c>
      <c r="K55" s="25">
        <v>0</v>
      </c>
      <c r="L55" s="25">
        <v>169967.62</v>
      </c>
      <c r="M55" s="25">
        <v>82482</v>
      </c>
      <c r="N55" s="25">
        <v>528681.31999999995</v>
      </c>
      <c r="O55" s="25">
        <f t="shared" si="19"/>
        <v>1219145</v>
      </c>
    </row>
    <row r="56" spans="1:15" x14ac:dyDescent="0.2">
      <c r="A56" s="56" t="s">
        <v>49</v>
      </c>
      <c r="B56" s="25">
        <v>200000</v>
      </c>
      <c r="C56" s="26">
        <v>450560</v>
      </c>
      <c r="D56" s="25">
        <f t="shared" si="18"/>
        <v>650560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f t="shared" si="19"/>
        <v>0</v>
      </c>
    </row>
    <row r="57" spans="1:15" x14ac:dyDescent="0.2">
      <c r="A57" s="56" t="s">
        <v>50</v>
      </c>
      <c r="B57" s="25">
        <v>0</v>
      </c>
      <c r="C57" s="26">
        <v>0</v>
      </c>
      <c r="D57" s="25">
        <f t="shared" si="18"/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f t="shared" si="19"/>
        <v>0</v>
      </c>
    </row>
    <row r="58" spans="1:15" x14ac:dyDescent="0.2">
      <c r="A58" s="56" t="s">
        <v>51</v>
      </c>
      <c r="B58" s="25">
        <v>2000000</v>
      </c>
      <c r="C58" s="26">
        <v>16000000</v>
      </c>
      <c r="D58" s="25">
        <f t="shared" si="18"/>
        <v>18000000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f t="shared" si="19"/>
        <v>0</v>
      </c>
    </row>
    <row r="59" spans="1:15" ht="22.5" x14ac:dyDescent="0.2">
      <c r="A59" s="56" t="s">
        <v>52</v>
      </c>
      <c r="B59" s="25">
        <v>500000</v>
      </c>
      <c r="C59" s="26">
        <v>500000</v>
      </c>
      <c r="D59" s="25">
        <f t="shared" si="18"/>
        <v>1000000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108303.03999999999</v>
      </c>
      <c r="L59" s="25">
        <v>37760</v>
      </c>
      <c r="M59" s="25">
        <v>0</v>
      </c>
      <c r="N59" s="25">
        <v>0</v>
      </c>
      <c r="O59" s="25">
        <f t="shared" si="19"/>
        <v>146063.03999999998</v>
      </c>
    </row>
    <row r="60" spans="1:15" x14ac:dyDescent="0.2">
      <c r="A60" s="22" t="s">
        <v>53</v>
      </c>
      <c r="B60" s="23">
        <f>+B61+B62+B63+B64</f>
        <v>5900000</v>
      </c>
      <c r="C60" s="24">
        <f>+C61</f>
        <v>32494921</v>
      </c>
      <c r="D60" s="23">
        <f>+D61+D62+D63+D64</f>
        <v>38394921</v>
      </c>
      <c r="E60" s="23">
        <f t="shared" ref="E60:H60" si="20">+E61+E62+E63+E64</f>
        <v>0</v>
      </c>
      <c r="F60" s="23">
        <f t="shared" si="20"/>
        <v>0</v>
      </c>
      <c r="G60" s="23">
        <f t="shared" si="20"/>
        <v>198280.21</v>
      </c>
      <c r="H60" s="23">
        <f t="shared" si="20"/>
        <v>0</v>
      </c>
      <c r="I60" s="23">
        <f>+I61+I62+I63+I64+I65</f>
        <v>0</v>
      </c>
      <c r="J60" s="23">
        <f>+J61+J62+J63+J64+J65</f>
        <v>0</v>
      </c>
      <c r="K60" s="23">
        <f>+K61+K62+K63+K64+K65</f>
        <v>0</v>
      </c>
      <c r="L60" s="23">
        <f>+L61+L62+L63+L64+L65</f>
        <v>0</v>
      </c>
      <c r="M60" s="23">
        <v>0</v>
      </c>
      <c r="N60" s="23">
        <v>0</v>
      </c>
      <c r="O60" s="23">
        <f>+E60+F60+G60+H60+I60+J60+K60+L60+M60+N60</f>
        <v>198280.21</v>
      </c>
    </row>
    <row r="61" spans="1:15" x14ac:dyDescent="0.2">
      <c r="A61" s="56" t="s">
        <v>54</v>
      </c>
      <c r="B61" s="25">
        <v>5900000</v>
      </c>
      <c r="C61" s="26">
        <v>32494921</v>
      </c>
      <c r="D61" s="25">
        <f>+B61+C61</f>
        <v>38394921</v>
      </c>
      <c r="E61" s="25">
        <v>0</v>
      </c>
      <c r="F61" s="25">
        <v>0</v>
      </c>
      <c r="G61" s="25">
        <v>198280.21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f>+E61+F61+G61+H61+I61+J61+K61+L61+M61+N61</f>
        <v>198280.21</v>
      </c>
    </row>
    <row r="62" spans="1:15" x14ac:dyDescent="0.2">
      <c r="A62" s="56" t="s">
        <v>55</v>
      </c>
      <c r="B62" s="25">
        <v>0</v>
      </c>
      <c r="C62" s="26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f t="shared" ref="O62:O63" si="21">+E62+F62+G62+H62+I62+J62+K62+L62+M62+N62</f>
        <v>0</v>
      </c>
    </row>
    <row r="63" spans="1:15" ht="12.75" customHeight="1" x14ac:dyDescent="0.2">
      <c r="A63" s="56" t="s">
        <v>56</v>
      </c>
      <c r="B63" s="25">
        <v>0</v>
      </c>
      <c r="C63" s="26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f t="shared" si="21"/>
        <v>0</v>
      </c>
    </row>
    <row r="64" spans="1:15" ht="24.75" customHeight="1" x14ac:dyDescent="0.2">
      <c r="A64" s="56" t="s">
        <v>57</v>
      </c>
      <c r="B64" s="25">
        <v>0</v>
      </c>
      <c r="C64" s="26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f t="shared" ref="O64:O80" si="22">+E64+F64+G64+H64+I64+J64+K64+L64+M64</f>
        <v>0</v>
      </c>
    </row>
    <row r="65" spans="1:15" ht="22.5" x14ac:dyDescent="0.2">
      <c r="A65" s="57" t="s">
        <v>58</v>
      </c>
      <c r="B65" s="27">
        <v>0</v>
      </c>
      <c r="C65" s="26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5">
        <v>0</v>
      </c>
      <c r="O65" s="27">
        <f t="shared" si="22"/>
        <v>0</v>
      </c>
    </row>
    <row r="66" spans="1:15" x14ac:dyDescent="0.2">
      <c r="A66" s="56" t="s">
        <v>59</v>
      </c>
      <c r="B66" s="25">
        <v>0</v>
      </c>
      <c r="C66" s="26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f t="shared" si="22"/>
        <v>0</v>
      </c>
    </row>
    <row r="67" spans="1:15" ht="22.5" x14ac:dyDescent="0.2">
      <c r="A67" s="56" t="s">
        <v>60</v>
      </c>
      <c r="B67" s="25">
        <v>0</v>
      </c>
      <c r="C67" s="26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f t="shared" si="22"/>
        <v>0</v>
      </c>
    </row>
    <row r="68" spans="1:15" x14ac:dyDescent="0.2">
      <c r="A68" s="57" t="s">
        <v>61</v>
      </c>
      <c r="B68" s="27">
        <v>0</v>
      </c>
      <c r="C68" s="26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5">
        <v>0</v>
      </c>
      <c r="O68" s="27">
        <f t="shared" si="22"/>
        <v>0</v>
      </c>
    </row>
    <row r="69" spans="1:15" ht="22.5" x14ac:dyDescent="0.2">
      <c r="A69" s="56" t="s">
        <v>62</v>
      </c>
      <c r="B69" s="25">
        <v>0</v>
      </c>
      <c r="C69" s="26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f t="shared" si="22"/>
        <v>0</v>
      </c>
    </row>
    <row r="70" spans="1:15" ht="22.5" x14ac:dyDescent="0.2">
      <c r="A70" s="56" t="s">
        <v>63</v>
      </c>
      <c r="B70" s="25">
        <v>0</v>
      </c>
      <c r="C70" s="26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f t="shared" si="22"/>
        <v>0</v>
      </c>
    </row>
    <row r="71" spans="1:15" ht="24" customHeight="1" x14ac:dyDescent="0.2">
      <c r="A71" s="56" t="s">
        <v>64</v>
      </c>
      <c r="B71" s="25">
        <v>0</v>
      </c>
      <c r="C71" s="26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f t="shared" si="22"/>
        <v>0</v>
      </c>
    </row>
    <row r="72" spans="1:15" x14ac:dyDescent="0.2">
      <c r="A72" s="28" t="s">
        <v>67</v>
      </c>
      <c r="B72" s="29">
        <v>0</v>
      </c>
      <c r="C72" s="30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7">
        <v>0</v>
      </c>
      <c r="N72" s="25">
        <v>0</v>
      </c>
      <c r="O72" s="27">
        <f t="shared" si="22"/>
        <v>0</v>
      </c>
    </row>
    <row r="73" spans="1:15" x14ac:dyDescent="0.2">
      <c r="A73" s="56" t="s">
        <v>68</v>
      </c>
      <c r="B73" s="25">
        <v>0</v>
      </c>
      <c r="C73" s="26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f t="shared" si="22"/>
        <v>0</v>
      </c>
    </row>
    <row r="74" spans="1:15" ht="22.5" x14ac:dyDescent="0.2">
      <c r="A74" s="56" t="s">
        <v>69</v>
      </c>
      <c r="B74" s="25">
        <v>0</v>
      </c>
      <c r="C74" s="26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f t="shared" si="22"/>
        <v>0</v>
      </c>
    </row>
    <row r="75" spans="1:15" ht="23.25" customHeight="1" x14ac:dyDescent="0.2">
      <c r="A75" s="56" t="s">
        <v>70</v>
      </c>
      <c r="B75" s="25">
        <v>0</v>
      </c>
      <c r="C75" s="26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f t="shared" si="22"/>
        <v>0</v>
      </c>
    </row>
    <row r="76" spans="1:15" x14ac:dyDescent="0.2">
      <c r="A76" s="57" t="s">
        <v>71</v>
      </c>
      <c r="B76" s="27">
        <v>0</v>
      </c>
      <c r="C76" s="4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5">
        <v>0</v>
      </c>
      <c r="O76" s="27">
        <f t="shared" si="22"/>
        <v>0</v>
      </c>
    </row>
    <row r="77" spans="1:15" x14ac:dyDescent="0.2">
      <c r="A77" s="56" t="s">
        <v>72</v>
      </c>
      <c r="B77" s="25">
        <v>0</v>
      </c>
      <c r="C77" s="26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f t="shared" si="22"/>
        <v>0</v>
      </c>
    </row>
    <row r="78" spans="1:15" ht="22.5" x14ac:dyDescent="0.2">
      <c r="A78" s="56" t="s">
        <v>73</v>
      </c>
      <c r="B78" s="25">
        <v>0</v>
      </c>
      <c r="C78" s="26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f t="shared" si="22"/>
        <v>0</v>
      </c>
    </row>
    <row r="79" spans="1:15" x14ac:dyDescent="0.2">
      <c r="A79" s="57" t="s">
        <v>74</v>
      </c>
      <c r="B79" s="27">
        <v>0</v>
      </c>
      <c r="C79" s="4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5">
        <v>0</v>
      </c>
      <c r="O79" s="27">
        <f t="shared" si="22"/>
        <v>0</v>
      </c>
    </row>
    <row r="80" spans="1:15" ht="22.5" x14ac:dyDescent="0.2">
      <c r="A80" s="56" t="s">
        <v>75</v>
      </c>
      <c r="B80" s="25">
        <v>0</v>
      </c>
      <c r="C80" s="26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f t="shared" si="22"/>
        <v>0</v>
      </c>
    </row>
    <row r="81" spans="1:16" ht="18" customHeight="1" x14ac:dyDescent="0.2">
      <c r="A81" s="31" t="s">
        <v>96</v>
      </c>
      <c r="B81" s="32">
        <f>+B8+B14+B24+B34+B50+B60</f>
        <v>1510783124</v>
      </c>
      <c r="C81" s="33">
        <f>+C8+C14+C24+C34+C43+C50+C60</f>
        <v>786373541</v>
      </c>
      <c r="D81" s="32">
        <f>+D8+D14+D24+D34+D43+D50+D60</f>
        <v>2297156665</v>
      </c>
      <c r="E81" s="32">
        <f t="shared" ref="E81:H81" si="23">+E8+E14+E24+E34+E43+E50+E60</f>
        <v>57395601.599999994</v>
      </c>
      <c r="F81" s="32">
        <f t="shared" si="23"/>
        <v>101145322.47</v>
      </c>
      <c r="G81" s="32">
        <f t="shared" si="23"/>
        <v>114704983.09999999</v>
      </c>
      <c r="H81" s="32">
        <f t="shared" si="23"/>
        <v>88179167.800000012</v>
      </c>
      <c r="I81" s="32">
        <f>+I8+I14+I24+I342+I34+I43+I50+I60+I65+I68</f>
        <v>131046255.84999999</v>
      </c>
      <c r="J81" s="32">
        <f>+J8+J14+J24+J342+J34+J43+J50+J60+J65+J68</f>
        <v>93351332.249999985</v>
      </c>
      <c r="K81" s="32">
        <f>+K8+K14+K24+K342+K34+K43+K50+K60+K65+K68</f>
        <v>119165198.24000001</v>
      </c>
      <c r="L81" s="32">
        <f>+L8+L14+L24+L342+L34+L43+L50+L60+L65+L68</f>
        <v>100003681.83999999</v>
      </c>
      <c r="M81" s="32">
        <f>+M8+M14+M24+M34+M43+M50+M60</f>
        <v>136251645.41000003</v>
      </c>
      <c r="N81" s="32">
        <f>+N8+N14+N24+N34+N43+N50+N60</f>
        <v>137765402.01999998</v>
      </c>
      <c r="O81" s="32">
        <f>+O8+O14+O24+O34+O43+O50+O60</f>
        <v>1079008590.5799999</v>
      </c>
      <c r="P81" s="62"/>
    </row>
    <row r="82" spans="1:16" x14ac:dyDescent="0.2">
      <c r="A82" s="34"/>
      <c r="B82" s="34"/>
      <c r="C82" s="34"/>
      <c r="D82" s="34"/>
      <c r="E82" s="34"/>
      <c r="F82" s="35"/>
      <c r="G82" s="35"/>
      <c r="H82" s="35"/>
      <c r="I82" s="35"/>
      <c r="J82" s="35"/>
      <c r="K82" s="35"/>
      <c r="L82" s="35"/>
      <c r="M82" s="35"/>
      <c r="N82" s="35"/>
      <c r="O82" s="25"/>
    </row>
    <row r="83" spans="1:16" ht="9" customHeight="1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6"/>
    </row>
    <row r="84" spans="1:16" ht="9" customHeight="1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6"/>
    </row>
    <row r="85" spans="1:16" ht="9" customHeight="1" x14ac:dyDescent="0.2">
      <c r="A85" s="34"/>
      <c r="B85" s="34"/>
      <c r="C85" s="34"/>
      <c r="D85" s="34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1:16" ht="9" customHeight="1" x14ac:dyDescent="0.2">
      <c r="A86" s="34"/>
      <c r="B86" s="34"/>
      <c r="C86" s="34"/>
      <c r="D86" s="34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</row>
    <row r="87" spans="1:16" ht="9" customHeight="1" x14ac:dyDescent="0.2">
      <c r="A87" s="34"/>
      <c r="B87" s="34"/>
      <c r="C87" s="34"/>
      <c r="D87" s="34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</row>
    <row r="88" spans="1:16" ht="18.75" customHeight="1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7"/>
    </row>
    <row r="89" spans="1:16" ht="25.5" customHeight="1" x14ac:dyDescent="0.2">
      <c r="A89" s="96" t="s">
        <v>148</v>
      </c>
      <c r="B89" s="96"/>
      <c r="C89" s="96"/>
      <c r="D89" s="65"/>
      <c r="E89" s="40" t="s">
        <v>147</v>
      </c>
      <c r="F89" s="40"/>
      <c r="G89" s="40"/>
      <c r="H89" s="40"/>
      <c r="I89" s="34"/>
      <c r="J89" s="34"/>
      <c r="K89" s="103" t="s">
        <v>121</v>
      </c>
      <c r="L89" s="103"/>
      <c r="M89" s="103"/>
      <c r="N89" s="65"/>
      <c r="O89" s="67"/>
    </row>
    <row r="90" spans="1:16" ht="12.75" customHeight="1" x14ac:dyDescent="0.2">
      <c r="A90" s="97" t="s">
        <v>122</v>
      </c>
      <c r="B90" s="97"/>
      <c r="C90" s="97"/>
      <c r="D90" s="97" t="s">
        <v>149</v>
      </c>
      <c r="E90" s="97"/>
      <c r="F90" s="97"/>
      <c r="G90" s="97"/>
      <c r="H90" s="97"/>
      <c r="I90" s="97"/>
      <c r="J90" s="97"/>
      <c r="K90" s="97" t="s">
        <v>117</v>
      </c>
      <c r="L90" s="97"/>
      <c r="M90" s="97"/>
      <c r="N90" s="65"/>
      <c r="O90" s="67"/>
    </row>
    <row r="91" spans="1:16" ht="12.75" customHeight="1" x14ac:dyDescent="0.2">
      <c r="A91" s="97" t="s">
        <v>123</v>
      </c>
      <c r="B91" s="97"/>
      <c r="C91" s="97"/>
      <c r="D91" s="97" t="s">
        <v>150</v>
      </c>
      <c r="E91" s="97"/>
      <c r="F91" s="97"/>
      <c r="G91" s="97"/>
      <c r="H91" s="97"/>
      <c r="I91" s="97"/>
      <c r="J91" s="97"/>
      <c r="K91" s="97" t="s">
        <v>156</v>
      </c>
      <c r="L91" s="97"/>
      <c r="M91" s="97"/>
      <c r="N91" s="65"/>
      <c r="O91" s="67"/>
    </row>
    <row r="92" spans="1:16" ht="12.75" customHeight="1" x14ac:dyDescent="0.2">
      <c r="A92" s="97" t="s">
        <v>130</v>
      </c>
      <c r="B92" s="97"/>
      <c r="C92" s="97"/>
      <c r="D92" s="102" t="s">
        <v>151</v>
      </c>
      <c r="E92" s="102"/>
      <c r="F92" s="102"/>
      <c r="G92" s="102"/>
      <c r="H92" s="102"/>
      <c r="I92" s="102"/>
      <c r="J92" s="102"/>
      <c r="K92" s="97" t="s">
        <v>118</v>
      </c>
      <c r="L92" s="97"/>
      <c r="M92" s="97"/>
      <c r="N92" s="65"/>
      <c r="O92" s="67"/>
    </row>
    <row r="93" spans="1:16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6"/>
      <c r="L93" s="65"/>
      <c r="M93" s="65"/>
      <c r="N93" s="65"/>
      <c r="O93" s="67"/>
    </row>
    <row r="94" spans="1:16" ht="31.5" customHeight="1" x14ac:dyDescent="0.2">
      <c r="A94" s="100" t="s">
        <v>107</v>
      </c>
      <c r="B94" s="100"/>
      <c r="C94" s="100"/>
      <c r="D94" s="34"/>
      <c r="E94" s="34"/>
      <c r="F94" s="37"/>
      <c r="G94" s="37"/>
      <c r="H94" s="37"/>
      <c r="I94" s="37"/>
      <c r="J94" s="37"/>
      <c r="K94" s="37"/>
      <c r="L94" s="37"/>
      <c r="M94" s="37"/>
      <c r="N94" s="37"/>
      <c r="O94" s="34"/>
    </row>
    <row r="95" spans="1:16" ht="26.25" customHeight="1" x14ac:dyDescent="0.2">
      <c r="A95" s="100" t="s">
        <v>108</v>
      </c>
      <c r="B95" s="100"/>
      <c r="C95" s="100"/>
      <c r="D95" s="34"/>
      <c r="E95" s="34"/>
      <c r="F95" s="37"/>
      <c r="G95" s="38"/>
      <c r="H95" s="37"/>
      <c r="I95" s="37"/>
      <c r="J95" s="37"/>
      <c r="K95" s="37"/>
      <c r="L95" s="37"/>
      <c r="M95" s="37"/>
      <c r="N95" s="37"/>
      <c r="O95" s="25"/>
    </row>
    <row r="96" spans="1:16" ht="60" customHeight="1" x14ac:dyDescent="0.2">
      <c r="A96" s="101" t="s">
        <v>109</v>
      </c>
      <c r="B96" s="101"/>
      <c r="C96" s="101"/>
      <c r="D96" s="34"/>
      <c r="E96" s="34"/>
      <c r="F96" s="37"/>
      <c r="G96" s="37"/>
      <c r="H96" s="37"/>
      <c r="I96" s="37"/>
      <c r="J96" s="37"/>
      <c r="K96" s="37"/>
      <c r="L96" s="37"/>
      <c r="M96" s="37"/>
      <c r="N96" s="37"/>
      <c r="O96" s="25"/>
    </row>
    <row r="97" spans="1:15" ht="20.25" customHeight="1" x14ac:dyDescent="0.2">
      <c r="A97" s="59"/>
      <c r="B97" s="59"/>
      <c r="C97" s="59"/>
      <c r="D97" s="34"/>
      <c r="E97" s="34"/>
      <c r="F97" s="37"/>
      <c r="G97" s="37"/>
      <c r="H97" s="37"/>
      <c r="I97" s="37"/>
      <c r="J97" s="37"/>
      <c r="K97" s="37"/>
      <c r="L97" s="37"/>
      <c r="M97" s="37"/>
      <c r="N97" s="37"/>
      <c r="O97" s="25"/>
    </row>
    <row r="98" spans="1:15" ht="11.25" customHeight="1" x14ac:dyDescent="0.2">
      <c r="A98" s="46" t="s">
        <v>131</v>
      </c>
      <c r="B98" s="59"/>
      <c r="C98" s="59"/>
      <c r="D98" s="34"/>
      <c r="E98" s="34"/>
      <c r="F98" s="37"/>
      <c r="G98" s="37"/>
      <c r="H98" s="37"/>
      <c r="I98" s="37"/>
      <c r="J98" s="37"/>
      <c r="K98" s="37"/>
      <c r="L98" s="37"/>
      <c r="M98" s="37"/>
      <c r="N98" s="37"/>
      <c r="O98" s="25"/>
    </row>
    <row r="99" spans="1:15" ht="13.5" customHeight="1" x14ac:dyDescent="0.2">
      <c r="A99" s="58" t="s">
        <v>132</v>
      </c>
      <c r="B99" s="58"/>
      <c r="C99" s="58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5"/>
    </row>
    <row r="100" spans="1:15" s="18" customFormat="1" ht="10.5" customHeight="1" x14ac:dyDescent="0.2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61"/>
      <c r="O100" s="25"/>
    </row>
    <row r="101" spans="1:15" s="18" customFormat="1" ht="10.5" customHeight="1" x14ac:dyDescent="0.2">
      <c r="A101" s="41" t="s">
        <v>114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61"/>
      <c r="O101" s="25"/>
    </row>
    <row r="102" spans="1:15" ht="33.75" x14ac:dyDescent="0.2">
      <c r="A102" s="34" t="s">
        <v>113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5"/>
    </row>
    <row r="103" spans="1:15" ht="12" customHeight="1" x14ac:dyDescent="0.2">
      <c r="A103" s="56" t="s">
        <v>112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5"/>
    </row>
    <row r="104" spans="1:15" ht="11.25" customHeight="1" x14ac:dyDescent="0.2">
      <c r="A104" s="56" t="s">
        <v>111</v>
      </c>
      <c r="B104" s="56"/>
      <c r="C104" s="56"/>
      <c r="D104" s="56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5"/>
    </row>
    <row r="105" spans="1:15" ht="13.5" customHeight="1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x14ac:dyDescent="0.2">
      <c r="A106" s="60" t="s">
        <v>115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11.25" customHeight="1" x14ac:dyDescent="0.2">
      <c r="A107" s="99" t="s">
        <v>128</v>
      </c>
      <c r="B107" s="99"/>
      <c r="C107" s="99"/>
      <c r="D107" s="99"/>
      <c r="E107" s="99"/>
      <c r="F107" s="99"/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x14ac:dyDescent="0.2">
      <c r="A108" s="96"/>
      <c r="B108" s="96"/>
      <c r="C108" s="96"/>
      <c r="D108" s="96"/>
      <c r="E108" s="96"/>
      <c r="F108" s="34"/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x14ac:dyDescent="0.2">
      <c r="A109" s="95" t="s">
        <v>127</v>
      </c>
      <c r="B109" s="95"/>
      <c r="C109" s="95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21" customHeight="1" x14ac:dyDescent="0.2">
      <c r="A110" s="94" t="s">
        <v>133</v>
      </c>
      <c r="B110" s="94"/>
      <c r="C110" s="94"/>
      <c r="D110" s="34"/>
      <c r="E110" s="34"/>
      <c r="F110" s="55"/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12" customHeight="1" x14ac:dyDescent="0.2">
      <c r="A111" s="64"/>
      <c r="B111" s="64"/>
      <c r="C111" s="64"/>
      <c r="D111" s="34"/>
      <c r="E111" s="34"/>
      <c r="F111" s="65"/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33.75" x14ac:dyDescent="0.2">
      <c r="A112" s="56" t="s">
        <v>129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x14ac:dyDescent="0.2">
      <c r="A113" s="96"/>
      <c r="B113" s="96"/>
      <c r="C113" s="96"/>
      <c r="D113" s="96"/>
      <c r="E113" s="96"/>
      <c r="F113" s="34"/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x14ac:dyDescent="0.2">
      <c r="A114" s="60" t="s">
        <v>136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11.25" customHeight="1" x14ac:dyDescent="0.2">
      <c r="A115" s="94" t="s">
        <v>137</v>
      </c>
      <c r="B115" s="94"/>
      <c r="C115" s="94"/>
      <c r="D115" s="94"/>
      <c r="E115" s="94"/>
      <c r="F115" s="94"/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x14ac:dyDescent="0.2">
      <c r="A116" s="94" t="s">
        <v>138</v>
      </c>
      <c r="B116" s="94"/>
      <c r="C116" s="94"/>
      <c r="D116" s="94"/>
      <c r="E116" s="94"/>
      <c r="F116" s="94"/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x14ac:dyDescent="0.2">
      <c r="A118" s="63" t="s">
        <v>143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24.75" customHeight="1" x14ac:dyDescent="0.2">
      <c r="A119" s="98" t="s">
        <v>144</v>
      </c>
      <c r="B119" s="98"/>
      <c r="C119" s="98"/>
      <c r="D119" s="98"/>
      <c r="E119" s="40"/>
      <c r="F119" s="34"/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2.75" customHeight="1" x14ac:dyDescent="0.2">
      <c r="A120" s="40"/>
      <c r="B120" s="40"/>
      <c r="C120" s="40"/>
      <c r="D120" s="40"/>
      <c r="E120" s="40"/>
      <c r="F120" s="34"/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22.5" customHeight="1" x14ac:dyDescent="0.2">
      <c r="A121" s="94" t="s">
        <v>145</v>
      </c>
      <c r="B121" s="94"/>
      <c r="C121" s="94"/>
      <c r="D121" s="40"/>
      <c r="E121" s="40"/>
      <c r="F121" s="34"/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6.75" customHeight="1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x14ac:dyDescent="0.2">
      <c r="A123" s="94" t="s">
        <v>146</v>
      </c>
      <c r="B123" s="94"/>
      <c r="C123" s="9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x14ac:dyDescent="0.2">
      <c r="A124" s="94"/>
      <c r="B124" s="94"/>
      <c r="C124" s="94"/>
    </row>
  </sheetData>
  <mergeCells count="35">
    <mergeCell ref="K90:M90"/>
    <mergeCell ref="K91:M91"/>
    <mergeCell ref="K92:M92"/>
    <mergeCell ref="K89:M89"/>
    <mergeCell ref="H90:J90"/>
    <mergeCell ref="A89:C89"/>
    <mergeCell ref="H91:J91"/>
    <mergeCell ref="A108:E108"/>
    <mergeCell ref="A119:D119"/>
    <mergeCell ref="A121:C121"/>
    <mergeCell ref="A107:F107"/>
    <mergeCell ref="A94:C94"/>
    <mergeCell ref="A95:C95"/>
    <mergeCell ref="A96:C96"/>
    <mergeCell ref="A92:C92"/>
    <mergeCell ref="D90:G90"/>
    <mergeCell ref="D91:G91"/>
    <mergeCell ref="A90:C90"/>
    <mergeCell ref="A91:C91"/>
    <mergeCell ref="D92:J92"/>
    <mergeCell ref="A123:C124"/>
    <mergeCell ref="A115:F115"/>
    <mergeCell ref="A110:C110"/>
    <mergeCell ref="A109:C109"/>
    <mergeCell ref="A116:F116"/>
    <mergeCell ref="A113:E113"/>
    <mergeCell ref="A1:O1"/>
    <mergeCell ref="A2:O2"/>
    <mergeCell ref="A3:O3"/>
    <mergeCell ref="A4:O4"/>
    <mergeCell ref="C5:C6"/>
    <mergeCell ref="E5:O5"/>
    <mergeCell ref="A5:A6"/>
    <mergeCell ref="B5:B6"/>
    <mergeCell ref="D5:D6"/>
  </mergeCells>
  <pageMargins left="0.23622047244094491" right="0.23622047244094491" top="0.74803149606299213" bottom="0.74803149606299213" header="0.31496062992125984" footer="0.31496062992125984"/>
  <pageSetup paperSize="41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opLeftCell="A43" workbookViewId="0">
      <selection activeCell="S10" sqref="S10"/>
    </sheetView>
  </sheetViews>
  <sheetFormatPr baseColWidth="10" defaultColWidth="11.42578125" defaultRowHeight="11.25" x14ac:dyDescent="0.2"/>
  <cols>
    <col min="1" max="1" width="30" style="17" customWidth="1"/>
    <col min="2" max="2" width="12.85546875" style="17" customWidth="1"/>
    <col min="3" max="3" width="11.85546875" style="17" customWidth="1"/>
    <col min="4" max="4" width="13" style="17" customWidth="1"/>
    <col min="5" max="5" width="12" style="17" customWidth="1"/>
    <col min="6" max="6" width="12.42578125" style="17" customWidth="1"/>
    <col min="7" max="7" width="12.140625" style="17" customWidth="1"/>
    <col min="8" max="8" width="12" style="17" customWidth="1"/>
    <col min="9" max="9" width="13.5703125" style="17" customWidth="1"/>
    <col min="10" max="10" width="12.85546875" style="17" customWidth="1"/>
    <col min="11" max="12" width="12.140625" style="17" customWidth="1"/>
    <col min="13" max="13" width="11.85546875" style="17" customWidth="1"/>
    <col min="14" max="14" width="11.7109375" style="17" bestFit="1" customWidth="1"/>
    <col min="15" max="16" width="12" style="17" bestFit="1" customWidth="1"/>
    <col min="17" max="16384" width="11.42578125" style="17"/>
  </cols>
  <sheetData>
    <row r="1" spans="1:17" ht="15.75" customHeight="1" x14ac:dyDescent="0.2">
      <c r="A1" s="83" t="s">
        <v>135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2.75" x14ac:dyDescent="0.2">
      <c r="A2" s="85" t="s">
        <v>141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ht="12.75" x14ac:dyDescent="0.2">
      <c r="A3" s="86" t="s">
        <v>110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7" ht="15" customHeight="1" x14ac:dyDescent="0.2">
      <c r="A4" s="87" t="s">
        <v>140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7" ht="25.5" customHeight="1" x14ac:dyDescent="0.2">
      <c r="A5" s="93" t="s">
        <v>99</v>
      </c>
      <c r="B5" s="88" t="s">
        <v>77</v>
      </c>
      <c r="C5" s="88" t="s">
        <v>102</v>
      </c>
      <c r="D5" s="88" t="s">
        <v>98</v>
      </c>
      <c r="E5" s="90" t="s">
        <v>93</v>
      </c>
      <c r="F5" s="91"/>
      <c r="G5" s="91"/>
      <c r="H5" s="91"/>
      <c r="I5" s="91"/>
      <c r="J5" s="91"/>
      <c r="K5" s="91"/>
      <c r="L5" s="91"/>
      <c r="M5" s="91"/>
      <c r="N5" s="92"/>
    </row>
    <row r="6" spans="1:17" x14ac:dyDescent="0.2">
      <c r="A6" s="93"/>
      <c r="B6" s="89"/>
      <c r="C6" s="89"/>
      <c r="D6" s="89"/>
      <c r="E6" s="19" t="s">
        <v>94</v>
      </c>
      <c r="F6" s="19" t="s">
        <v>97</v>
      </c>
      <c r="G6" s="19" t="s">
        <v>101</v>
      </c>
      <c r="H6" s="19" t="s">
        <v>103</v>
      </c>
      <c r="I6" s="19" t="s">
        <v>104</v>
      </c>
      <c r="J6" s="19" t="s">
        <v>106</v>
      </c>
      <c r="K6" s="19" t="s">
        <v>116</v>
      </c>
      <c r="L6" s="19" t="s">
        <v>126</v>
      </c>
      <c r="M6" s="19" t="s">
        <v>134</v>
      </c>
      <c r="N6" s="19" t="s">
        <v>95</v>
      </c>
    </row>
    <row r="7" spans="1:17" x14ac:dyDescent="0.2">
      <c r="A7" s="20" t="s">
        <v>100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7" x14ac:dyDescent="0.2">
      <c r="A8" s="22" t="s">
        <v>1</v>
      </c>
      <c r="B8" s="23">
        <f t="shared" ref="B8" si="0">+B9+B10+B11+B12+B13</f>
        <v>790734019</v>
      </c>
      <c r="C8" s="24">
        <f>+C10+C9</f>
        <v>-6927091</v>
      </c>
      <c r="D8" s="23">
        <f t="shared" ref="D8" si="1">+D9+D10+D11+D12+D13</f>
        <v>783806928</v>
      </c>
      <c r="E8" s="23">
        <f>+E9+E10+E11+E12+E13</f>
        <v>52918387.839999996</v>
      </c>
      <c r="F8" s="23">
        <f>+F9+F10+F11+F12+F13</f>
        <v>59362793.890000001</v>
      </c>
      <c r="G8" s="23">
        <f>+G9+G10+G11+G12+G13</f>
        <v>56142107.660000004</v>
      </c>
      <c r="H8" s="23">
        <f t="shared" ref="H8" si="2">+H9+H10+H11+H12+H13</f>
        <v>54483009.960000001</v>
      </c>
      <c r="I8" s="23">
        <f>+I9+I10+I11+I12+I13</f>
        <v>86806531.700000003</v>
      </c>
      <c r="J8" s="23">
        <f>+J9+J10+J11+J12+J13</f>
        <v>64403376.269999996</v>
      </c>
      <c r="K8" s="23">
        <f>+K9+K10+K11+K12+K13</f>
        <v>57876919.080000006</v>
      </c>
      <c r="L8" s="23">
        <f>+L9+L10+L11+L12+L13</f>
        <v>54876884.420000002</v>
      </c>
      <c r="M8" s="23">
        <f>+M9+M10+M11+M12+M13</f>
        <v>57664094.970000006</v>
      </c>
      <c r="N8" s="23">
        <f>+E8+F8+G8+H8+I8+J8+K8+L8+M8</f>
        <v>544534105.78999996</v>
      </c>
    </row>
    <row r="9" spans="1:17" x14ac:dyDescent="0.2">
      <c r="A9" s="49" t="s">
        <v>2</v>
      </c>
      <c r="B9" s="25">
        <v>585565700</v>
      </c>
      <c r="C9" s="26">
        <v>-7727091</v>
      </c>
      <c r="D9" s="25">
        <f>+B9+C9</f>
        <v>577838609</v>
      </c>
      <c r="E9" s="25">
        <v>45008450</v>
      </c>
      <c r="F9" s="25">
        <v>50058150</v>
      </c>
      <c r="G9" s="25">
        <v>47524148.789999999</v>
      </c>
      <c r="H9" s="25">
        <v>45976848.090000004</v>
      </c>
      <c r="I9" s="25">
        <v>46141550</v>
      </c>
      <c r="J9" s="25">
        <v>48719997.729999997</v>
      </c>
      <c r="K9" s="25">
        <v>47950767.030000001</v>
      </c>
      <c r="L9" s="25">
        <v>46194437.630000003</v>
      </c>
      <c r="M9" s="25">
        <v>48764544.32</v>
      </c>
      <c r="N9" s="25">
        <f>+E9+F9+G9+H9+I9+J9+K9+L9+M9</f>
        <v>426338893.58999997</v>
      </c>
    </row>
    <row r="10" spans="1:17" x14ac:dyDescent="0.2">
      <c r="A10" s="49" t="s">
        <v>3</v>
      </c>
      <c r="B10" s="25">
        <v>115537500</v>
      </c>
      <c r="C10" s="26">
        <v>800000</v>
      </c>
      <c r="D10" s="25">
        <f>+B10+C10</f>
        <v>116337500</v>
      </c>
      <c r="E10" s="25">
        <v>1049249.98</v>
      </c>
      <c r="F10" s="25">
        <v>2037364.5</v>
      </c>
      <c r="G10" s="25">
        <v>1579961.17</v>
      </c>
      <c r="H10" s="25">
        <v>1568279.8300000005</v>
      </c>
      <c r="I10" s="25">
        <v>33631761.450000003</v>
      </c>
      <c r="J10" s="25">
        <v>8652251.2699999996</v>
      </c>
      <c r="K10" s="25">
        <v>2774473.27</v>
      </c>
      <c r="L10" s="25">
        <v>1689414.72</v>
      </c>
      <c r="M10" s="25">
        <v>1489610.45</v>
      </c>
      <c r="N10" s="25">
        <f t="shared" ref="N10:N12" si="3">+E10+F10+G10+H10+I10+J10+K10+L10+M10</f>
        <v>54472366.640000008</v>
      </c>
    </row>
    <row r="11" spans="1:17" ht="22.5" x14ac:dyDescent="0.2">
      <c r="A11" s="49" t="s">
        <v>4</v>
      </c>
      <c r="B11" s="25">
        <v>486000</v>
      </c>
      <c r="C11" s="26">
        <v>0</v>
      </c>
      <c r="D11" s="25">
        <v>486000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f t="shared" si="3"/>
        <v>0</v>
      </c>
    </row>
    <row r="12" spans="1:17" x14ac:dyDescent="0.2">
      <c r="A12" s="49" t="s">
        <v>5</v>
      </c>
      <c r="B12" s="25">
        <v>0</v>
      </c>
      <c r="C12" s="26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f t="shared" si="3"/>
        <v>0</v>
      </c>
    </row>
    <row r="13" spans="1:17" ht="12.75" customHeight="1" x14ac:dyDescent="0.2">
      <c r="A13" s="49" t="s">
        <v>6</v>
      </c>
      <c r="B13" s="25">
        <v>89144819</v>
      </c>
      <c r="C13" s="26">
        <v>0</v>
      </c>
      <c r="D13" s="25">
        <v>89144819</v>
      </c>
      <c r="E13" s="25">
        <v>6860687.8599999994</v>
      </c>
      <c r="F13" s="25">
        <v>7267279.3899999997</v>
      </c>
      <c r="G13" s="25">
        <v>7037997.7000000002</v>
      </c>
      <c r="H13" s="25">
        <v>6937882.04</v>
      </c>
      <c r="I13" s="25">
        <v>7033220.25</v>
      </c>
      <c r="J13" s="25">
        <v>7031127.2699999996</v>
      </c>
      <c r="K13" s="25">
        <v>7151678.7800000003</v>
      </c>
      <c r="L13" s="25">
        <v>6993032.0700000003</v>
      </c>
      <c r="M13" s="25">
        <v>7409940.2000000002</v>
      </c>
      <c r="N13" s="25">
        <f>+E13+F13+G13+H13+I13+J13+K13+L13+M13</f>
        <v>63722845.559999995</v>
      </c>
    </row>
    <row r="14" spans="1:17" x14ac:dyDescent="0.2">
      <c r="A14" s="22" t="s">
        <v>7</v>
      </c>
      <c r="B14" s="23">
        <f>+B15+B16+B17+B18+B19+B20+B21+B22+B23</f>
        <v>267320173</v>
      </c>
      <c r="C14" s="24">
        <f>+C15+C16+C17+C18+C19+C20+C21+C22+C23</f>
        <v>55673067.50999999</v>
      </c>
      <c r="D14" s="23">
        <f>+D15+D16+D17+D18+D19+D20+D21+D22+D23</f>
        <v>322993240.50999999</v>
      </c>
      <c r="E14" s="23">
        <f t="shared" ref="E14" si="4">+E15+E16+E17+E18+E19+E20+E21+E22+E23</f>
        <v>3999769.34</v>
      </c>
      <c r="F14" s="23">
        <f>+F15+F16+F17+F18+F19+F20+F21+F22+F23</f>
        <v>8772742.9099999983</v>
      </c>
      <c r="G14" s="23">
        <f>+G15+G16+G17+G18+G19+G20+G21+G22+G23</f>
        <v>14354942.950000001</v>
      </c>
      <c r="H14" s="23">
        <f t="shared" ref="H14" si="5">+H15+H16+H17+H18+H19+H20+H21+H22+H23</f>
        <v>7612881.7100000009</v>
      </c>
      <c r="I14" s="23">
        <f>+I15+I16+I17+I18+I19+I20+I21+I22+I23</f>
        <v>7623427.5599999996</v>
      </c>
      <c r="J14" s="23">
        <f>+J15+J16+J17+J18+J19+J20+J21+J22+J23</f>
        <v>9606734.5</v>
      </c>
      <c r="K14" s="23">
        <f>+K15+K16+K17+K18+K19+K20+K21+K22+K23</f>
        <v>15713760.49</v>
      </c>
      <c r="L14" s="23">
        <f>+L15+L16+L17+L18+L19+L20+L21+L22+L23</f>
        <v>18899313.41</v>
      </c>
      <c r="M14" s="23">
        <f>+M15+M16+M17+M18+M19+M20+M21+M22+M23</f>
        <v>10916042.449999999</v>
      </c>
      <c r="N14" s="23">
        <f>+E14+F14+G14+H14+I14+J14+K14+L14+M14</f>
        <v>97499615.319999993</v>
      </c>
    </row>
    <row r="15" spans="1:17" x14ac:dyDescent="0.2">
      <c r="A15" s="49" t="s">
        <v>8</v>
      </c>
      <c r="B15" s="25">
        <v>41448000</v>
      </c>
      <c r="C15" s="26">
        <v>10554124.51</v>
      </c>
      <c r="D15" s="25">
        <f>+B15+C15</f>
        <v>52002124.509999998</v>
      </c>
      <c r="E15" s="25">
        <v>1309051.02</v>
      </c>
      <c r="F15" s="25">
        <v>3277430.15</v>
      </c>
      <c r="G15" s="25">
        <v>3356988.88</v>
      </c>
      <c r="H15" s="25">
        <v>2425721.87</v>
      </c>
      <c r="I15" s="25">
        <v>2755334.27</v>
      </c>
      <c r="J15" s="25">
        <v>3681433.9</v>
      </c>
      <c r="K15" s="25">
        <v>3720405.46</v>
      </c>
      <c r="L15" s="25">
        <v>4876048.04</v>
      </c>
      <c r="M15" s="25">
        <v>2267686.42</v>
      </c>
      <c r="N15" s="25">
        <f>+E15+F15+G15+H15+I15+J15+K15+L15+M15</f>
        <v>27670100.009999998</v>
      </c>
    </row>
    <row r="16" spans="1:17" ht="22.5" x14ac:dyDescent="0.2">
      <c r="A16" s="49" t="s">
        <v>9</v>
      </c>
      <c r="B16" s="25">
        <v>9227200</v>
      </c>
      <c r="C16" s="26">
        <v>14337311</v>
      </c>
      <c r="D16" s="83">
        <f t="shared" ref="D16:D23" si="6">+B16+C16</f>
        <v>23564511</v>
      </c>
      <c r="E16" s="84">
        <v>0</v>
      </c>
      <c r="F16" s="84">
        <v>117952.8</v>
      </c>
      <c r="G16" s="84">
        <v>77945.19</v>
      </c>
      <c r="H16" s="84">
        <v>11116.279999999999</v>
      </c>
      <c r="I16" s="84">
        <v>30003.66</v>
      </c>
      <c r="J16" s="84">
        <v>180242.78</v>
      </c>
      <c r="K16" s="84">
        <v>132203.35999999999</v>
      </c>
      <c r="L16" s="84">
        <v>267133.33</v>
      </c>
      <c r="M16" s="84">
        <v>22830.78</v>
      </c>
      <c r="N16" s="84">
        <f t="shared" ref="N16:N23" si="7">+E16+F16+G16+H16+I16+J16+K16+L16+M16</f>
        <v>839428.17999999993</v>
      </c>
      <c r="O16" s="84"/>
      <c r="P16" s="84"/>
      <c r="Q16" s="84"/>
    </row>
    <row r="17" spans="1:14" x14ac:dyDescent="0.2">
      <c r="A17" s="49" t="s">
        <v>10</v>
      </c>
      <c r="B17" s="25">
        <v>14716250</v>
      </c>
      <c r="C17" s="26">
        <v>1924650</v>
      </c>
      <c r="D17" s="25">
        <f t="shared" si="6"/>
        <v>16640900</v>
      </c>
      <c r="E17" s="25">
        <v>3478.76</v>
      </c>
      <c r="F17" s="25">
        <v>774050</v>
      </c>
      <c r="G17" s="25">
        <v>652050</v>
      </c>
      <c r="H17" s="25">
        <v>600770.98</v>
      </c>
      <c r="I17" s="25">
        <v>846206</v>
      </c>
      <c r="J17" s="25">
        <v>1132611.58</v>
      </c>
      <c r="K17" s="25">
        <v>1080000</v>
      </c>
      <c r="L17" s="25">
        <v>726778</v>
      </c>
      <c r="M17" s="25">
        <v>679742.24</v>
      </c>
      <c r="N17" s="25">
        <f t="shared" si="7"/>
        <v>6495687.5600000005</v>
      </c>
    </row>
    <row r="18" spans="1:14" x14ac:dyDescent="0.2">
      <c r="A18" s="49" t="s">
        <v>11</v>
      </c>
      <c r="B18" s="25">
        <v>2600000</v>
      </c>
      <c r="C18" s="26">
        <v>-500000</v>
      </c>
      <c r="D18" s="25">
        <f t="shared" si="6"/>
        <v>2100000</v>
      </c>
      <c r="E18" s="25">
        <v>0</v>
      </c>
      <c r="F18" s="25">
        <v>0</v>
      </c>
      <c r="G18" s="25">
        <v>0</v>
      </c>
      <c r="H18" s="25">
        <v>48435</v>
      </c>
      <c r="I18" s="25">
        <v>113100</v>
      </c>
      <c r="J18" s="25">
        <v>128747.48</v>
      </c>
      <c r="K18" s="25">
        <v>200022.76</v>
      </c>
      <c r="L18" s="25">
        <v>1651.35</v>
      </c>
      <c r="M18" s="25">
        <v>21429</v>
      </c>
      <c r="N18" s="25">
        <f t="shared" si="7"/>
        <v>513385.58999999997</v>
      </c>
    </row>
    <row r="19" spans="1:14" x14ac:dyDescent="0.2">
      <c r="A19" s="49" t="s">
        <v>12</v>
      </c>
      <c r="B19" s="25">
        <v>36780000</v>
      </c>
      <c r="C19" s="26">
        <v>23849309</v>
      </c>
      <c r="D19" s="25">
        <f t="shared" si="6"/>
        <v>60629309</v>
      </c>
      <c r="E19" s="25">
        <v>1258368.06</v>
      </c>
      <c r="F19" s="25">
        <v>2243534.5299999998</v>
      </c>
      <c r="G19" s="25">
        <v>3390198.47</v>
      </c>
      <c r="H19" s="25">
        <v>2904961.4399999995</v>
      </c>
      <c r="I19" s="25">
        <v>1524766.57</v>
      </c>
      <c r="J19" s="25">
        <v>1410274.26</v>
      </c>
      <c r="K19" s="25">
        <v>2648503.85</v>
      </c>
      <c r="L19" s="25">
        <v>2066834.91</v>
      </c>
      <c r="M19" s="25">
        <v>1458903.01</v>
      </c>
      <c r="N19" s="25">
        <f t="shared" si="7"/>
        <v>18906345.100000001</v>
      </c>
    </row>
    <row r="20" spans="1:14" x14ac:dyDescent="0.2">
      <c r="A20" s="49" t="s">
        <v>13</v>
      </c>
      <c r="B20" s="25">
        <v>5300000</v>
      </c>
      <c r="C20" s="26">
        <v>8000000</v>
      </c>
      <c r="D20" s="25">
        <f t="shared" si="6"/>
        <v>13300000</v>
      </c>
      <c r="E20" s="25">
        <v>0</v>
      </c>
      <c r="F20" s="25">
        <v>0</v>
      </c>
      <c r="G20" s="25">
        <v>8113.74</v>
      </c>
      <c r="H20" s="25">
        <v>8113.74</v>
      </c>
      <c r="I20" s="25">
        <v>8233.6200000000008</v>
      </c>
      <c r="J20" s="25">
        <v>8233.6200000000008</v>
      </c>
      <c r="K20" s="25">
        <v>8233.6200000000008</v>
      </c>
      <c r="L20" s="25">
        <v>4819363.04</v>
      </c>
      <c r="M20" s="25">
        <v>432643.78</v>
      </c>
      <c r="N20" s="25">
        <f t="shared" si="7"/>
        <v>5292935.16</v>
      </c>
    </row>
    <row r="21" spans="1:14" ht="22.5" customHeight="1" x14ac:dyDescent="0.2">
      <c r="A21" s="49" t="s">
        <v>139</v>
      </c>
      <c r="B21" s="25">
        <v>18800000</v>
      </c>
      <c r="C21" s="26">
        <v>24935642</v>
      </c>
      <c r="D21" s="25">
        <f t="shared" si="6"/>
        <v>43735642</v>
      </c>
      <c r="E21" s="25">
        <v>587387.63</v>
      </c>
      <c r="F21" s="25">
        <v>441858.58</v>
      </c>
      <c r="G21" s="25">
        <f>1324552.54-458814.68</f>
        <v>865737.8600000001</v>
      </c>
      <c r="H21" s="25">
        <v>891262.35000000009</v>
      </c>
      <c r="I21" s="25">
        <v>662089.06000000006</v>
      </c>
      <c r="J21" s="25">
        <v>145376.06</v>
      </c>
      <c r="K21" s="25">
        <v>1356369.27</v>
      </c>
      <c r="L21" s="25">
        <v>4056554.44</v>
      </c>
      <c r="M21" s="25">
        <v>1613845.43</v>
      </c>
      <c r="N21" s="25">
        <f t="shared" si="7"/>
        <v>10620480.68</v>
      </c>
    </row>
    <row r="22" spans="1:14" ht="22.5" x14ac:dyDescent="0.2">
      <c r="A22" s="49" t="s">
        <v>15</v>
      </c>
      <c r="B22" s="25">
        <v>109792643</v>
      </c>
      <c r="C22" s="26">
        <v>-30443150</v>
      </c>
      <c r="D22" s="25">
        <f t="shared" si="6"/>
        <v>79349493</v>
      </c>
      <c r="E22" s="25">
        <v>779689</v>
      </c>
      <c r="F22" s="25">
        <v>1573569.25</v>
      </c>
      <c r="G22" s="25">
        <v>1412512.9</v>
      </c>
      <c r="H22" s="25">
        <v>598248.65000000014</v>
      </c>
      <c r="I22" s="25">
        <v>809971.46</v>
      </c>
      <c r="J22" s="25">
        <v>1820707.85</v>
      </c>
      <c r="K22" s="25">
        <v>3672302.27</v>
      </c>
      <c r="L22" s="25">
        <v>2023340.26</v>
      </c>
      <c r="M22" s="25">
        <v>1839196.94</v>
      </c>
      <c r="N22" s="25">
        <f t="shared" si="7"/>
        <v>14529538.579999998</v>
      </c>
    </row>
    <row r="23" spans="1:14" ht="22.5" x14ac:dyDescent="0.2">
      <c r="A23" s="49" t="s">
        <v>16</v>
      </c>
      <c r="B23" s="25">
        <v>28656080</v>
      </c>
      <c r="C23" s="26">
        <v>3015181</v>
      </c>
      <c r="D23" s="25">
        <f t="shared" si="6"/>
        <v>31671261</v>
      </c>
      <c r="E23" s="25">
        <v>61794.87</v>
      </c>
      <c r="F23" s="25">
        <v>344347.6</v>
      </c>
      <c r="G23" s="25">
        <v>4591395.91</v>
      </c>
      <c r="H23" s="25">
        <v>124251.4</v>
      </c>
      <c r="I23" s="25">
        <v>873722.92</v>
      </c>
      <c r="J23" s="25">
        <v>1099106.97</v>
      </c>
      <c r="K23" s="25">
        <v>2895719.9</v>
      </c>
      <c r="L23" s="25">
        <v>61610.04</v>
      </c>
      <c r="M23" s="25">
        <v>2579764.85</v>
      </c>
      <c r="N23" s="25">
        <f t="shared" si="7"/>
        <v>12631714.459999999</v>
      </c>
    </row>
    <row r="24" spans="1:14" x14ac:dyDescent="0.2">
      <c r="A24" s="22" t="s">
        <v>17</v>
      </c>
      <c r="B24" s="23">
        <f>+B25+B26+B27+B28+B29+B30+B31+B32+B33</f>
        <v>252685362</v>
      </c>
      <c r="C24" s="24">
        <f>+C25+C26+C27+C28+C29+C30+C31+C32+C33</f>
        <v>360827944</v>
      </c>
      <c r="D24" s="23">
        <f>+D25+D26+D27+D28+D29+D30+D31+D32+D33</f>
        <v>613513306</v>
      </c>
      <c r="E24" s="23">
        <f>+E25+E26+E29+E30</f>
        <v>203665.81</v>
      </c>
      <c r="F24" s="23">
        <f>+F25+F26+F29+F30+F27+F28+F31+F33</f>
        <v>8500768.9499999993</v>
      </c>
      <c r="G24" s="23">
        <f>+G25+G26+G29+G30+G27+G28+G31+G33</f>
        <v>31522650.580000002</v>
      </c>
      <c r="H24" s="23">
        <f t="shared" ref="H24" si="8">+H25+H26+H29+H30+H27+H28+H31+H33</f>
        <v>13857991.700000001</v>
      </c>
      <c r="I24" s="23">
        <f>+I25+I26+I27+I28+I30+I31+I32+I33+I29</f>
        <v>19686894.460000001</v>
      </c>
      <c r="J24" s="23">
        <f>+J25+J26+J27+J28+J30+J31+J32+J33+J29</f>
        <v>18154674.739999998</v>
      </c>
      <c r="K24" s="23">
        <f>+K25+K26+K27+K28+K30+K31+K32+K33+K29</f>
        <v>13515409.589999998</v>
      </c>
      <c r="L24" s="23">
        <f>+L25+L26+L27+L28+L30+L31+L32+L33+L29</f>
        <v>13176924.319999998</v>
      </c>
      <c r="M24" s="23">
        <f>+M25+M26+M27+M28+M29+M30+M31+M32+M33</f>
        <v>24027895.259999998</v>
      </c>
      <c r="N24" s="23">
        <f>+E24+F24+G24+H24+I24+J24+K24+L24+M24</f>
        <v>142646875.41</v>
      </c>
    </row>
    <row r="25" spans="1:14" ht="22.5" x14ac:dyDescent="0.2">
      <c r="A25" s="49" t="s">
        <v>18</v>
      </c>
      <c r="B25" s="25">
        <v>110675048</v>
      </c>
      <c r="C25" s="26">
        <v>114196032</v>
      </c>
      <c r="D25" s="25">
        <f>+B25+C25</f>
        <v>224871080</v>
      </c>
      <c r="E25" s="25">
        <v>100887.81</v>
      </c>
      <c r="F25" s="25">
        <v>3730490.83</v>
      </c>
      <c r="G25" s="25">
        <v>7648541.1399999997</v>
      </c>
      <c r="H25" s="25">
        <v>7413454.4500000002</v>
      </c>
      <c r="I25" s="25">
        <v>12452000.130000001</v>
      </c>
      <c r="J25" s="25">
        <v>8733717.2599999998</v>
      </c>
      <c r="K25" s="25">
        <v>2418484.73</v>
      </c>
      <c r="L25" s="25">
        <v>4002758.26</v>
      </c>
      <c r="M25" s="25">
        <v>6178208.7800000003</v>
      </c>
      <c r="N25" s="25">
        <f>+E25+F25+G25+H25+I25+J25+K25+L25+M25</f>
        <v>52678543.389999993</v>
      </c>
    </row>
    <row r="26" spans="1:14" x14ac:dyDescent="0.2">
      <c r="A26" s="49" t="s">
        <v>19</v>
      </c>
      <c r="B26" s="25">
        <v>7973760</v>
      </c>
      <c r="C26" s="26">
        <v>72396427</v>
      </c>
      <c r="D26" s="25">
        <f t="shared" ref="D26:D33" si="9">+B26+C26</f>
        <v>80370187</v>
      </c>
      <c r="E26" s="25">
        <v>38350</v>
      </c>
      <c r="F26" s="25">
        <v>141836</v>
      </c>
      <c r="G26" s="25">
        <v>57525</v>
      </c>
      <c r="H26" s="25">
        <v>59197.99</v>
      </c>
      <c r="I26" s="25">
        <v>780579.44</v>
      </c>
      <c r="J26" s="25">
        <v>198314.2</v>
      </c>
      <c r="K26" s="25">
        <v>164715.21</v>
      </c>
      <c r="L26" s="25">
        <v>339509.6</v>
      </c>
      <c r="M26" s="25">
        <v>6927056.9299999997</v>
      </c>
      <c r="N26" s="25">
        <f t="shared" ref="N26:N33" si="10">+E26+F26+G26+H26+I26+J26+K26+L26+M26</f>
        <v>8707084.3699999992</v>
      </c>
    </row>
    <row r="27" spans="1:14" ht="22.5" x14ac:dyDescent="0.2">
      <c r="A27" s="49" t="s">
        <v>20</v>
      </c>
      <c r="B27" s="25">
        <v>11777810</v>
      </c>
      <c r="C27" s="26">
        <v>19508540</v>
      </c>
      <c r="D27" s="25">
        <f t="shared" si="9"/>
        <v>31286350</v>
      </c>
      <c r="E27" s="25">
        <v>0</v>
      </c>
      <c r="F27" s="25">
        <v>10350</v>
      </c>
      <c r="G27" s="25">
        <v>2251559.1800000002</v>
      </c>
      <c r="H27" s="25">
        <v>18992.269999999997</v>
      </c>
      <c r="I27" s="25">
        <v>1466495.03</v>
      </c>
      <c r="J27" s="25">
        <v>162670.5</v>
      </c>
      <c r="K27" s="25">
        <v>65141.54</v>
      </c>
      <c r="L27" s="25">
        <v>3100</v>
      </c>
      <c r="M27" s="25">
        <v>281447.62</v>
      </c>
      <c r="N27" s="25">
        <f t="shared" si="10"/>
        <v>4259756.1400000006</v>
      </c>
    </row>
    <row r="28" spans="1:14" x14ac:dyDescent="0.2">
      <c r="A28" s="49" t="s">
        <v>21</v>
      </c>
      <c r="B28" s="25">
        <v>14000000</v>
      </c>
      <c r="C28" s="26">
        <v>46269821</v>
      </c>
      <c r="D28" s="25">
        <f t="shared" si="9"/>
        <v>60269821</v>
      </c>
      <c r="E28" s="25">
        <v>0</v>
      </c>
      <c r="F28" s="25">
        <v>3649081.55</v>
      </c>
      <c r="G28" s="25">
        <v>260764.97</v>
      </c>
      <c r="H28" s="25">
        <v>2876886.49</v>
      </c>
      <c r="I28" s="25">
        <v>432342.64</v>
      </c>
      <c r="J28" s="25">
        <v>7093623.9500000002</v>
      </c>
      <c r="K28" s="25">
        <v>164558.10999999999</v>
      </c>
      <c r="L28" s="25">
        <v>6797103.2000000002</v>
      </c>
      <c r="M28" s="25">
        <v>5658109.1399999997</v>
      </c>
      <c r="N28" s="25">
        <f t="shared" si="10"/>
        <v>26932470.050000001</v>
      </c>
    </row>
    <row r="29" spans="1:14" x14ac:dyDescent="0.2">
      <c r="A29" s="49" t="s">
        <v>105</v>
      </c>
      <c r="B29" s="25">
        <v>2200000</v>
      </c>
      <c r="C29" s="26">
        <v>8834722</v>
      </c>
      <c r="D29" s="25">
        <f t="shared" si="9"/>
        <v>11034722</v>
      </c>
      <c r="E29" s="25">
        <v>42008</v>
      </c>
      <c r="F29" s="25">
        <v>650186.81999999995</v>
      </c>
      <c r="G29" s="25">
        <v>112285.62</v>
      </c>
      <c r="H29" s="25">
        <v>318282.86</v>
      </c>
      <c r="I29" s="25">
        <v>322140</v>
      </c>
      <c r="J29" s="25">
        <v>78940.149999999994</v>
      </c>
      <c r="K29" s="25">
        <v>458768.27</v>
      </c>
      <c r="L29" s="25">
        <v>310585.44</v>
      </c>
      <c r="M29" s="25">
        <v>46856.6</v>
      </c>
      <c r="N29" s="25">
        <f t="shared" si="10"/>
        <v>2340053.7599999998</v>
      </c>
    </row>
    <row r="30" spans="1:14" ht="22.5" x14ac:dyDescent="0.2">
      <c r="A30" s="49" t="s">
        <v>23</v>
      </c>
      <c r="B30" s="25">
        <v>1150000</v>
      </c>
      <c r="C30" s="26">
        <v>3241898</v>
      </c>
      <c r="D30" s="25">
        <f t="shared" si="9"/>
        <v>4391898</v>
      </c>
      <c r="E30" s="25">
        <v>22420</v>
      </c>
      <c r="F30" s="25">
        <v>59708</v>
      </c>
      <c r="G30" s="25">
        <v>323556.05</v>
      </c>
      <c r="H30" s="25">
        <v>16841.59</v>
      </c>
      <c r="I30" s="25">
        <v>119291.58</v>
      </c>
      <c r="J30" s="25">
        <v>51293.98</v>
      </c>
      <c r="K30" s="25">
        <v>71107.59</v>
      </c>
      <c r="L30" s="25">
        <v>70776.13</v>
      </c>
      <c r="M30" s="25">
        <v>196846.09</v>
      </c>
      <c r="N30" s="25">
        <f t="shared" si="10"/>
        <v>931841.00999999989</v>
      </c>
    </row>
    <row r="31" spans="1:14" ht="22.5" x14ac:dyDescent="0.2">
      <c r="A31" s="49" t="s">
        <v>24</v>
      </c>
      <c r="B31" s="25">
        <v>31896250</v>
      </c>
      <c r="C31" s="26">
        <v>33765750</v>
      </c>
      <c r="D31" s="25">
        <f t="shared" si="9"/>
        <v>65662000</v>
      </c>
      <c r="E31" s="25">
        <v>0</v>
      </c>
      <c r="F31" s="25">
        <v>8673</v>
      </c>
      <c r="G31" s="25">
        <v>3818292.84</v>
      </c>
      <c r="H31" s="25">
        <v>2100751.2399999998</v>
      </c>
      <c r="I31" s="25">
        <v>1112148.03</v>
      </c>
      <c r="J31" s="25">
        <v>1075430.33</v>
      </c>
      <c r="K31" s="25">
        <v>6158421.8799999999</v>
      </c>
      <c r="L31" s="25">
        <v>347880.4</v>
      </c>
      <c r="M31" s="25">
        <v>103880</v>
      </c>
      <c r="N31" s="25">
        <f t="shared" si="10"/>
        <v>14725477.720000001</v>
      </c>
    </row>
    <row r="32" spans="1:14" ht="22.5" x14ac:dyDescent="0.2">
      <c r="A32" s="49" t="s">
        <v>25</v>
      </c>
      <c r="B32" s="25">
        <v>0</v>
      </c>
      <c r="C32" s="26">
        <v>0</v>
      </c>
      <c r="D32" s="25">
        <f t="shared" si="9"/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10"/>
        <v>0</v>
      </c>
    </row>
    <row r="33" spans="1:14" x14ac:dyDescent="0.2">
      <c r="A33" s="49" t="s">
        <v>26</v>
      </c>
      <c r="B33" s="25">
        <v>73012494</v>
      </c>
      <c r="C33" s="26">
        <v>62614754</v>
      </c>
      <c r="D33" s="25">
        <f t="shared" si="9"/>
        <v>135627248</v>
      </c>
      <c r="E33" s="25">
        <v>0</v>
      </c>
      <c r="F33" s="25">
        <v>250442.75</v>
      </c>
      <c r="G33" s="25">
        <v>17050125.780000001</v>
      </c>
      <c r="H33" s="25">
        <v>1053584.81</v>
      </c>
      <c r="I33" s="25">
        <v>3001897.61</v>
      </c>
      <c r="J33" s="25">
        <v>760684.37</v>
      </c>
      <c r="K33" s="25">
        <v>4014212.26</v>
      </c>
      <c r="L33" s="25">
        <v>1305211.29</v>
      </c>
      <c r="M33" s="25">
        <v>4635490.0999999996</v>
      </c>
      <c r="N33" s="25">
        <f t="shared" si="10"/>
        <v>32071648.969999999</v>
      </c>
    </row>
    <row r="34" spans="1:14" x14ac:dyDescent="0.2">
      <c r="A34" s="22" t="s">
        <v>27</v>
      </c>
      <c r="B34" s="23">
        <f>+B35+B36+B37+B38+B39+B40+B41+B42</f>
        <v>173703170</v>
      </c>
      <c r="C34" s="24">
        <f>+C35</f>
        <v>15000000</v>
      </c>
      <c r="D34" s="23">
        <f>+D35+D36+D37+D38+D39+D40+D41+D42</f>
        <v>188703170</v>
      </c>
      <c r="E34" s="23">
        <f>+E35</f>
        <v>273778.61</v>
      </c>
      <c r="F34" s="23">
        <f>+F35</f>
        <v>23876237</v>
      </c>
      <c r="G34" s="23">
        <f>+G35</f>
        <v>11938118.5</v>
      </c>
      <c r="H34" s="23">
        <f t="shared" ref="H34" si="11">+H35</f>
        <v>11938118.5</v>
      </c>
      <c r="I34" s="23">
        <f>+I35</f>
        <v>16143118.5</v>
      </c>
      <c r="J34" s="23">
        <f>+J35</f>
        <v>0</v>
      </c>
      <c r="K34" s="23">
        <f>+K35</f>
        <v>28192350.34</v>
      </c>
      <c r="L34" s="23">
        <f>+L35</f>
        <v>11803675.17</v>
      </c>
      <c r="M34" s="23">
        <f>+M35</f>
        <v>35761575.170000002</v>
      </c>
      <c r="N34" s="23">
        <f>+E34+F34+G34+H34+I34+J34+K34+L34+M34</f>
        <v>139926971.79000002</v>
      </c>
    </row>
    <row r="35" spans="1:14" ht="22.5" x14ac:dyDescent="0.2">
      <c r="A35" s="49" t="s">
        <v>28</v>
      </c>
      <c r="B35" s="25">
        <v>173703170</v>
      </c>
      <c r="C35" s="26">
        <v>15000000</v>
      </c>
      <c r="D35" s="25">
        <f>+B35+C35</f>
        <v>188703170</v>
      </c>
      <c r="E35" s="25">
        <v>273778.61</v>
      </c>
      <c r="F35" s="25">
        <v>23876237</v>
      </c>
      <c r="G35" s="25">
        <v>11938118.5</v>
      </c>
      <c r="H35" s="25">
        <v>11938118.5</v>
      </c>
      <c r="I35" s="25">
        <v>16143118.5</v>
      </c>
      <c r="J35" s="25">
        <v>0</v>
      </c>
      <c r="K35" s="25">
        <v>28192350.34</v>
      </c>
      <c r="L35" s="25">
        <v>11803675.17</v>
      </c>
      <c r="M35" s="25">
        <v>35761575.170000002</v>
      </c>
      <c r="N35" s="25">
        <f>+E35+F35+G35+H35+I35+J35+K35+L35+M35</f>
        <v>139926971.79000002</v>
      </c>
    </row>
    <row r="36" spans="1:14" ht="22.5" x14ac:dyDescent="0.2">
      <c r="A36" s="49" t="s">
        <v>29</v>
      </c>
      <c r="B36" s="25">
        <v>0</v>
      </c>
      <c r="C36" s="26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f t="shared" ref="N36:N42" si="12">+E36+F36+G36+H36+I36+J36+K36+L36+M36</f>
        <v>0</v>
      </c>
    </row>
    <row r="37" spans="1:14" ht="22.5" x14ac:dyDescent="0.2">
      <c r="A37" s="49" t="s">
        <v>30</v>
      </c>
      <c r="B37" s="25">
        <v>0</v>
      </c>
      <c r="C37" s="26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f t="shared" si="12"/>
        <v>0</v>
      </c>
    </row>
    <row r="38" spans="1:14" ht="22.5" x14ac:dyDescent="0.2">
      <c r="A38" s="49" t="s">
        <v>31</v>
      </c>
      <c r="B38" s="25">
        <v>0</v>
      </c>
      <c r="C38" s="26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f t="shared" si="12"/>
        <v>0</v>
      </c>
    </row>
    <row r="39" spans="1:14" ht="22.5" x14ac:dyDescent="0.2">
      <c r="A39" s="49" t="s">
        <v>32</v>
      </c>
      <c r="B39" s="25">
        <v>0</v>
      </c>
      <c r="C39" s="26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 t="shared" si="12"/>
        <v>0</v>
      </c>
    </row>
    <row r="40" spans="1:14" x14ac:dyDescent="0.2">
      <c r="A40" s="49" t="s">
        <v>33</v>
      </c>
      <c r="B40" s="25">
        <v>0</v>
      </c>
      <c r="C40" s="26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12"/>
        <v>0</v>
      </c>
    </row>
    <row r="41" spans="1:14" ht="22.5" x14ac:dyDescent="0.2">
      <c r="A41" s="49" t="s">
        <v>34</v>
      </c>
      <c r="B41" s="25">
        <v>0</v>
      </c>
      <c r="C41" s="26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2"/>
        <v>0</v>
      </c>
    </row>
    <row r="42" spans="1:14" ht="22.5" x14ac:dyDescent="0.2">
      <c r="A42" s="49" t="s">
        <v>35</v>
      </c>
      <c r="B42" s="25">
        <v>0</v>
      </c>
      <c r="C42" s="26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12"/>
        <v>0</v>
      </c>
    </row>
    <row r="43" spans="1:14" x14ac:dyDescent="0.2">
      <c r="A43" s="22" t="s">
        <v>36</v>
      </c>
      <c r="B43" s="23">
        <v>0</v>
      </c>
      <c r="C43" s="24">
        <f>+C44</f>
        <v>6389078</v>
      </c>
      <c r="D43" s="23">
        <f>+D44</f>
        <v>6389078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f>+M44</f>
        <v>6389077.29</v>
      </c>
      <c r="N43" s="23">
        <f>+M43</f>
        <v>6389077.29</v>
      </c>
    </row>
    <row r="44" spans="1:14" ht="22.5" x14ac:dyDescent="0.2">
      <c r="A44" s="49" t="s">
        <v>37</v>
      </c>
      <c r="B44" s="25">
        <v>0</v>
      </c>
      <c r="C44" s="26">
        <v>6389078</v>
      </c>
      <c r="D44" s="25">
        <f>+C44</f>
        <v>6389078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6389077.29</v>
      </c>
      <c r="N44" s="25">
        <f>+M44</f>
        <v>6389077.29</v>
      </c>
    </row>
    <row r="45" spans="1:14" ht="22.5" x14ac:dyDescent="0.2">
      <c r="A45" s="49" t="s">
        <v>38</v>
      </c>
      <c r="B45" s="25">
        <v>0</v>
      </c>
      <c r="C45" s="26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ref="N45:N49" si="13">+E45+F45+G45+H45</f>
        <v>0</v>
      </c>
    </row>
    <row r="46" spans="1:14" ht="22.5" x14ac:dyDescent="0.2">
      <c r="A46" s="49" t="s">
        <v>39</v>
      </c>
      <c r="B46" s="25">
        <v>0</v>
      </c>
      <c r="C46" s="26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13"/>
        <v>0</v>
      </c>
    </row>
    <row r="47" spans="1:14" ht="22.5" x14ac:dyDescent="0.2">
      <c r="A47" s="49" t="s">
        <v>40</v>
      </c>
      <c r="B47" s="25">
        <v>0</v>
      </c>
      <c r="C47" s="26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3"/>
        <v>0</v>
      </c>
    </row>
    <row r="48" spans="1:14" ht="22.5" x14ac:dyDescent="0.2">
      <c r="A48" s="49" t="s">
        <v>41</v>
      </c>
      <c r="B48" s="25">
        <v>0</v>
      </c>
      <c r="C48" s="26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3"/>
        <v>0</v>
      </c>
    </row>
    <row r="49" spans="1:14" ht="22.5" x14ac:dyDescent="0.2">
      <c r="A49" s="49" t="s">
        <v>42</v>
      </c>
      <c r="B49" s="25">
        <v>0</v>
      </c>
      <c r="C49" s="26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3"/>
        <v>0</v>
      </c>
    </row>
    <row r="50" spans="1:14" ht="22.5" x14ac:dyDescent="0.2">
      <c r="A50" s="22" t="s">
        <v>43</v>
      </c>
      <c r="B50" s="23">
        <f>+B51+B52+B53+B54+B55+B56+B57+B58+B59</f>
        <v>20440400</v>
      </c>
      <c r="C50" s="24">
        <f>+C51+C52+C53+C54+C55+C56+C57+C58+C59</f>
        <v>165824073.49000001</v>
      </c>
      <c r="D50" s="23">
        <f>+B50+C50</f>
        <v>186264473.49000001</v>
      </c>
      <c r="E50" s="23">
        <f t="shared" ref="E50:H50" si="14">+E51+E52+E53+E54+E55+E56+E57+E58+E59</f>
        <v>0</v>
      </c>
      <c r="F50" s="23">
        <f t="shared" si="14"/>
        <v>632779.72</v>
      </c>
      <c r="G50" s="23">
        <f t="shared" si="14"/>
        <v>548883.19999999995</v>
      </c>
      <c r="H50" s="23">
        <f t="shared" si="14"/>
        <v>287165.93</v>
      </c>
      <c r="I50" s="23">
        <f>+I51+I52+I53+I54+I55+I56+I57+I58+I59</f>
        <v>786283.63000000012</v>
      </c>
      <c r="J50" s="23">
        <f>+J51+J52+J53+J54+J55+J56+J57+J58+J59</f>
        <v>1186546.74</v>
      </c>
      <c r="K50" s="23">
        <f>+K51+K52+K53+K54+K55+K56+K57+K58+K59</f>
        <v>3866758.74</v>
      </c>
      <c r="L50" s="23">
        <f>+L51+L52+L53+L54+L55+L56+L57+L58+L59</f>
        <v>1246884.52</v>
      </c>
      <c r="M50" s="23">
        <f>+M51+M52+M53+M54+M55+M56+M57+M58+M59</f>
        <v>1492960.27</v>
      </c>
      <c r="N50" s="23">
        <f>+E50+F50+G50+H50+I50+J50+K50+L50+M50</f>
        <v>10048262.75</v>
      </c>
    </row>
    <row r="51" spans="1:14" x14ac:dyDescent="0.2">
      <c r="A51" s="49" t="s">
        <v>44</v>
      </c>
      <c r="B51" s="25">
        <v>4650400</v>
      </c>
      <c r="C51" s="26">
        <v>99839656</v>
      </c>
      <c r="D51" s="25">
        <f>+B51+C51</f>
        <v>104490056</v>
      </c>
      <c r="E51" s="25">
        <v>0</v>
      </c>
      <c r="F51" s="25">
        <v>258365.72</v>
      </c>
      <c r="G51" s="25">
        <v>509946.74</v>
      </c>
      <c r="H51" s="25">
        <v>287165.93</v>
      </c>
      <c r="I51" s="25">
        <v>245314.57</v>
      </c>
      <c r="J51" s="25">
        <v>858930.97</v>
      </c>
      <c r="K51" s="25">
        <v>3758455.7</v>
      </c>
      <c r="L51" s="25">
        <v>1039156.9</v>
      </c>
      <c r="M51" s="25">
        <v>1245479.05</v>
      </c>
      <c r="N51" s="25">
        <f>+E51+F51+G51+H51+I51+J51+K51+L51+M51</f>
        <v>8202815.5800000001</v>
      </c>
    </row>
    <row r="52" spans="1:14" ht="22.5" x14ac:dyDescent="0.2">
      <c r="A52" s="49" t="s">
        <v>45</v>
      </c>
      <c r="B52" s="25">
        <v>1750000</v>
      </c>
      <c r="C52" s="26">
        <v>5522766</v>
      </c>
      <c r="D52" s="25">
        <f t="shared" ref="D52:D59" si="15">+B52+C52</f>
        <v>7272766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59600.01</v>
      </c>
      <c r="K52" s="25">
        <v>0</v>
      </c>
      <c r="L52" s="25">
        <v>0</v>
      </c>
      <c r="M52" s="25">
        <v>0</v>
      </c>
      <c r="N52" s="25">
        <f t="shared" ref="N52:N59" si="16">+E52+F52+G52+H52+I52+J52+K52+L52+M52</f>
        <v>59600.01</v>
      </c>
    </row>
    <row r="53" spans="1:14" ht="22.5" x14ac:dyDescent="0.2">
      <c r="A53" s="49" t="s">
        <v>46</v>
      </c>
      <c r="B53" s="25">
        <v>2000000</v>
      </c>
      <c r="C53" s="26">
        <v>5997300</v>
      </c>
      <c r="D53" s="25">
        <f t="shared" si="15"/>
        <v>7997300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268015.76</v>
      </c>
      <c r="K53" s="25">
        <v>0</v>
      </c>
      <c r="L53" s="25">
        <v>0</v>
      </c>
      <c r="M53" s="25">
        <v>76828.62</v>
      </c>
      <c r="N53" s="25">
        <f t="shared" si="16"/>
        <v>344844.38</v>
      </c>
    </row>
    <row r="54" spans="1:14" ht="22.5" x14ac:dyDescent="0.2">
      <c r="A54" s="49" t="s">
        <v>47</v>
      </c>
      <c r="B54" s="25">
        <v>6640000</v>
      </c>
      <c r="C54" s="26">
        <v>22027875.489999998</v>
      </c>
      <c r="D54" s="25">
        <f t="shared" si="15"/>
        <v>28667875.489999998</v>
      </c>
      <c r="E54" s="25">
        <v>0</v>
      </c>
      <c r="F54" s="25">
        <v>0</v>
      </c>
      <c r="G54" s="25">
        <v>38936.46</v>
      </c>
      <c r="H54" s="25">
        <v>0</v>
      </c>
      <c r="I54" s="25">
        <v>477369</v>
      </c>
      <c r="J54" s="25">
        <v>0</v>
      </c>
      <c r="K54" s="25">
        <v>0</v>
      </c>
      <c r="L54" s="25">
        <v>0</v>
      </c>
      <c r="M54" s="25">
        <v>88170.6</v>
      </c>
      <c r="N54" s="25">
        <f t="shared" si="16"/>
        <v>604476.06000000006</v>
      </c>
    </row>
    <row r="55" spans="1:14" ht="22.5" x14ac:dyDescent="0.2">
      <c r="A55" s="49" t="s">
        <v>48</v>
      </c>
      <c r="B55" s="25">
        <v>2700000</v>
      </c>
      <c r="C55" s="26">
        <v>26485916</v>
      </c>
      <c r="D55" s="25">
        <f t="shared" si="15"/>
        <v>29185916</v>
      </c>
      <c r="E55" s="25">
        <v>0</v>
      </c>
      <c r="F55" s="25">
        <v>374414</v>
      </c>
      <c r="G55" s="25">
        <v>0</v>
      </c>
      <c r="H55" s="25">
        <v>0</v>
      </c>
      <c r="I55" s="25">
        <v>63600.06</v>
      </c>
      <c r="J55" s="25">
        <v>0</v>
      </c>
      <c r="K55" s="25">
        <v>0</v>
      </c>
      <c r="L55" s="25">
        <v>169967.62</v>
      </c>
      <c r="M55" s="25">
        <v>82482</v>
      </c>
      <c r="N55" s="25">
        <f t="shared" si="16"/>
        <v>690463.67999999993</v>
      </c>
    </row>
    <row r="56" spans="1:14" x14ac:dyDescent="0.2">
      <c r="A56" s="49" t="s">
        <v>49</v>
      </c>
      <c r="B56" s="25">
        <v>200000</v>
      </c>
      <c r="C56" s="26">
        <v>450560</v>
      </c>
      <c r="D56" s="25">
        <f t="shared" si="15"/>
        <v>650560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6"/>
        <v>0</v>
      </c>
    </row>
    <row r="57" spans="1:14" x14ac:dyDescent="0.2">
      <c r="A57" s="49" t="s">
        <v>50</v>
      </c>
      <c r="B57" s="25">
        <v>0</v>
      </c>
      <c r="C57" s="26">
        <v>0</v>
      </c>
      <c r="D57" s="25">
        <f t="shared" si="15"/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6"/>
        <v>0</v>
      </c>
    </row>
    <row r="58" spans="1:14" x14ac:dyDescent="0.2">
      <c r="A58" s="49" t="s">
        <v>51</v>
      </c>
      <c r="B58" s="25">
        <v>2000000</v>
      </c>
      <c r="C58" s="26">
        <v>5000000</v>
      </c>
      <c r="D58" s="25">
        <f t="shared" si="15"/>
        <v>7000000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6"/>
        <v>0</v>
      </c>
    </row>
    <row r="59" spans="1:14" ht="22.5" x14ac:dyDescent="0.2">
      <c r="A59" s="49" t="s">
        <v>52</v>
      </c>
      <c r="B59" s="25">
        <v>500000</v>
      </c>
      <c r="C59" s="26">
        <v>500000</v>
      </c>
      <c r="D59" s="25">
        <f t="shared" si="15"/>
        <v>1000000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108303.03999999999</v>
      </c>
      <c r="L59" s="25">
        <v>37760</v>
      </c>
      <c r="M59" s="25">
        <v>0</v>
      </c>
      <c r="N59" s="25">
        <f t="shared" si="16"/>
        <v>146063.03999999998</v>
      </c>
    </row>
    <row r="60" spans="1:14" x14ac:dyDescent="0.2">
      <c r="A60" s="22" t="s">
        <v>53</v>
      </c>
      <c r="B60" s="23">
        <f>+B61+B62+B63+B64</f>
        <v>5900000</v>
      </c>
      <c r="C60" s="24">
        <f>+C61</f>
        <v>32494921</v>
      </c>
      <c r="D60" s="23">
        <f>+D61+D62+D63+D64</f>
        <v>38394921</v>
      </c>
      <c r="E60" s="23">
        <f t="shared" ref="E60:H60" si="17">+E61+E62+E63+E64</f>
        <v>0</v>
      </c>
      <c r="F60" s="23">
        <f t="shared" si="17"/>
        <v>0</v>
      </c>
      <c r="G60" s="23">
        <f t="shared" si="17"/>
        <v>198280.21</v>
      </c>
      <c r="H60" s="23">
        <f t="shared" si="17"/>
        <v>0</v>
      </c>
      <c r="I60" s="23">
        <f>+I61+I62+I63+I64+I65</f>
        <v>0</v>
      </c>
      <c r="J60" s="23">
        <f>+J61+J62+J63+J64+J65</f>
        <v>0</v>
      </c>
      <c r="K60" s="23">
        <f>+K61+K62+K63+K64+K65</f>
        <v>0</v>
      </c>
      <c r="L60" s="23">
        <f>+L61+L62+L63+L64+L65</f>
        <v>0</v>
      </c>
      <c r="M60" s="23">
        <v>0</v>
      </c>
      <c r="N60" s="23">
        <f>+E60+F60+G60+H60+I60+J60+K60+L60+M60</f>
        <v>198280.21</v>
      </c>
    </row>
    <row r="61" spans="1:14" x14ac:dyDescent="0.2">
      <c r="A61" s="49" t="s">
        <v>54</v>
      </c>
      <c r="B61" s="25">
        <v>5900000</v>
      </c>
      <c r="C61" s="26">
        <v>32494921</v>
      </c>
      <c r="D61" s="25">
        <f>+B61+C61</f>
        <v>38394921</v>
      </c>
      <c r="E61" s="25">
        <v>0</v>
      </c>
      <c r="F61" s="25">
        <v>0</v>
      </c>
      <c r="G61" s="25">
        <v>198280.21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>+E61+F61+G61+H61+I61+J61+K61+L61+M61</f>
        <v>198280.21</v>
      </c>
    </row>
    <row r="62" spans="1:14" x14ac:dyDescent="0.2">
      <c r="A62" s="49" t="s">
        <v>55</v>
      </c>
      <c r="B62" s="25">
        <v>0</v>
      </c>
      <c r="C62" s="26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ref="N62:N80" si="18">+E62+F62+G62+H62+I62+J62+K62+L62+M62</f>
        <v>0</v>
      </c>
    </row>
    <row r="63" spans="1:14" ht="12.75" customHeight="1" x14ac:dyDescent="0.2">
      <c r="A63" s="49" t="s">
        <v>56</v>
      </c>
      <c r="B63" s="25">
        <v>0</v>
      </c>
      <c r="C63" s="26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8"/>
        <v>0</v>
      </c>
    </row>
    <row r="64" spans="1:14" ht="24.75" customHeight="1" x14ac:dyDescent="0.2">
      <c r="A64" s="49" t="s">
        <v>57</v>
      </c>
      <c r="B64" s="25">
        <v>0</v>
      </c>
      <c r="C64" s="26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f t="shared" si="18"/>
        <v>0</v>
      </c>
    </row>
    <row r="65" spans="1:16" ht="22.5" x14ac:dyDescent="0.2">
      <c r="A65" s="50" t="s">
        <v>58</v>
      </c>
      <c r="B65" s="27">
        <v>0</v>
      </c>
      <c r="C65" s="26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f t="shared" si="18"/>
        <v>0</v>
      </c>
    </row>
    <row r="66" spans="1:16" x14ac:dyDescent="0.2">
      <c r="A66" s="49" t="s">
        <v>59</v>
      </c>
      <c r="B66" s="25">
        <v>0</v>
      </c>
      <c r="C66" s="26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f t="shared" si="18"/>
        <v>0</v>
      </c>
    </row>
    <row r="67" spans="1:16" ht="22.5" x14ac:dyDescent="0.2">
      <c r="A67" s="49" t="s">
        <v>60</v>
      </c>
      <c r="B67" s="25">
        <v>0</v>
      </c>
      <c r="C67" s="26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f t="shared" si="18"/>
        <v>0</v>
      </c>
    </row>
    <row r="68" spans="1:16" x14ac:dyDescent="0.2">
      <c r="A68" s="50" t="s">
        <v>61</v>
      </c>
      <c r="B68" s="27">
        <v>0</v>
      </c>
      <c r="C68" s="26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 t="shared" si="18"/>
        <v>0</v>
      </c>
    </row>
    <row r="69" spans="1:16" ht="22.5" x14ac:dyDescent="0.2">
      <c r="A69" s="49" t="s">
        <v>62</v>
      </c>
      <c r="B69" s="25">
        <v>0</v>
      </c>
      <c r="C69" s="26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si="18"/>
        <v>0</v>
      </c>
    </row>
    <row r="70" spans="1:16" ht="22.5" x14ac:dyDescent="0.2">
      <c r="A70" s="49" t="s">
        <v>63</v>
      </c>
      <c r="B70" s="25">
        <v>0</v>
      </c>
      <c r="C70" s="26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18"/>
        <v>0</v>
      </c>
    </row>
    <row r="71" spans="1:16" ht="24" customHeight="1" x14ac:dyDescent="0.2">
      <c r="A71" s="49" t="s">
        <v>64</v>
      </c>
      <c r="B71" s="25">
        <v>0</v>
      </c>
      <c r="C71" s="26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f t="shared" si="18"/>
        <v>0</v>
      </c>
    </row>
    <row r="72" spans="1:16" x14ac:dyDescent="0.2">
      <c r="A72" s="28" t="s">
        <v>67</v>
      </c>
      <c r="B72" s="29">
        <v>0</v>
      </c>
      <c r="C72" s="30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7">
        <v>0</v>
      </c>
      <c r="N72" s="27">
        <f t="shared" si="18"/>
        <v>0</v>
      </c>
    </row>
    <row r="73" spans="1:16" x14ac:dyDescent="0.2">
      <c r="A73" s="49" t="s">
        <v>68</v>
      </c>
      <c r="B73" s="25">
        <v>0</v>
      </c>
      <c r="C73" s="26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f t="shared" si="18"/>
        <v>0</v>
      </c>
    </row>
    <row r="74" spans="1:16" ht="22.5" x14ac:dyDescent="0.2">
      <c r="A74" s="49" t="s">
        <v>69</v>
      </c>
      <c r="B74" s="25">
        <v>0</v>
      </c>
      <c r="C74" s="26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f t="shared" si="18"/>
        <v>0</v>
      </c>
    </row>
    <row r="75" spans="1:16" ht="23.25" customHeight="1" x14ac:dyDescent="0.2">
      <c r="A75" s="49" t="s">
        <v>70</v>
      </c>
      <c r="B75" s="25">
        <v>0</v>
      </c>
      <c r="C75" s="26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f t="shared" si="18"/>
        <v>0</v>
      </c>
    </row>
    <row r="76" spans="1:16" x14ac:dyDescent="0.2">
      <c r="A76" s="50" t="s">
        <v>71</v>
      </c>
      <c r="B76" s="27">
        <v>0</v>
      </c>
      <c r="C76" s="4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f t="shared" si="18"/>
        <v>0</v>
      </c>
    </row>
    <row r="77" spans="1:16" ht="22.5" x14ac:dyDescent="0.2">
      <c r="A77" s="49" t="s">
        <v>72</v>
      </c>
      <c r="B77" s="25">
        <v>0</v>
      </c>
      <c r="C77" s="26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f t="shared" si="18"/>
        <v>0</v>
      </c>
    </row>
    <row r="78" spans="1:16" ht="22.5" x14ac:dyDescent="0.2">
      <c r="A78" s="49" t="s">
        <v>73</v>
      </c>
      <c r="B78" s="25">
        <v>0</v>
      </c>
      <c r="C78" s="26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f t="shared" si="18"/>
        <v>0</v>
      </c>
    </row>
    <row r="79" spans="1:16" ht="22.5" x14ac:dyDescent="0.2">
      <c r="A79" s="50" t="s">
        <v>74</v>
      </c>
      <c r="B79" s="27">
        <v>0</v>
      </c>
      <c r="C79" s="4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f t="shared" si="18"/>
        <v>0</v>
      </c>
    </row>
    <row r="80" spans="1:16" ht="22.5" x14ac:dyDescent="0.2">
      <c r="A80" s="49" t="s">
        <v>75</v>
      </c>
      <c r="B80" s="25">
        <v>0</v>
      </c>
      <c r="C80" s="26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f t="shared" si="18"/>
        <v>0</v>
      </c>
      <c r="P80" s="44"/>
    </row>
    <row r="81" spans="1:16" ht="18" customHeight="1" x14ac:dyDescent="0.2">
      <c r="A81" s="31" t="s">
        <v>96</v>
      </c>
      <c r="B81" s="32">
        <f>+B8+B14+B24+B34+B50+B60</f>
        <v>1510783124</v>
      </c>
      <c r="C81" s="33">
        <f>+C8+C14+C24+C34+C43+C50+C60</f>
        <v>629281993</v>
      </c>
      <c r="D81" s="32">
        <f>+D8+D14+D24+D34+D43+D50+D60</f>
        <v>2140065117</v>
      </c>
      <c r="E81" s="32">
        <f t="shared" ref="E81:H81" si="19">+E8+E14+E24+E34+E43+E50+E60</f>
        <v>57395601.599999994</v>
      </c>
      <c r="F81" s="32">
        <f t="shared" si="19"/>
        <v>101145322.47</v>
      </c>
      <c r="G81" s="32">
        <f t="shared" si="19"/>
        <v>114704983.09999999</v>
      </c>
      <c r="H81" s="32">
        <f t="shared" si="19"/>
        <v>88179167.800000012</v>
      </c>
      <c r="I81" s="32">
        <f>+I8+I14+I24+I346+I34+I43+I50+I60+I65+I68</f>
        <v>131046255.84999999</v>
      </c>
      <c r="J81" s="32">
        <f>+J8+J14+J24+J346+J34+J43+J50+J60+J65+J68</f>
        <v>93351332.249999985</v>
      </c>
      <c r="K81" s="32">
        <f>+K8+K14+K24+K346+K34+K43+K50+K60+K65+K68</f>
        <v>119165198.24000001</v>
      </c>
      <c r="L81" s="32">
        <f>+L8+L14+L24+L346+L34+L43+L50+L60+L65+L68</f>
        <v>100003681.83999999</v>
      </c>
      <c r="M81" s="32">
        <f>+M8+M14+M24+M34+M43+M50+M60</f>
        <v>136251645.41000003</v>
      </c>
      <c r="N81" s="32">
        <f>+N8+N14+N24+N34+N43+N50+N60</f>
        <v>941243188.55999994</v>
      </c>
      <c r="O81" s="44"/>
      <c r="P81" s="44"/>
    </row>
    <row r="82" spans="1:16" x14ac:dyDescent="0.2">
      <c r="A82" s="34"/>
      <c r="B82" s="34"/>
      <c r="C82" s="34"/>
      <c r="D82" s="34"/>
      <c r="F82" s="35"/>
      <c r="G82" s="35"/>
      <c r="H82" s="35"/>
      <c r="I82" s="35"/>
      <c r="J82" s="35"/>
      <c r="K82" s="35"/>
      <c r="L82" s="35"/>
      <c r="M82" s="35"/>
      <c r="N82" s="25"/>
    </row>
    <row r="83" spans="1:16" x14ac:dyDescent="0.2">
      <c r="A83" s="34"/>
      <c r="B83" s="34"/>
      <c r="C83" s="34"/>
      <c r="D83" s="34"/>
      <c r="F83" s="35"/>
      <c r="G83" s="35"/>
      <c r="H83" s="35"/>
      <c r="I83" s="35"/>
      <c r="J83" s="35"/>
      <c r="K83" s="35"/>
      <c r="L83" s="35"/>
      <c r="M83" s="35"/>
      <c r="N83" s="25"/>
    </row>
    <row r="84" spans="1:16" x14ac:dyDescent="0.2">
      <c r="A84" s="34"/>
      <c r="B84" s="34"/>
      <c r="C84" s="34"/>
      <c r="D84" s="34"/>
      <c r="F84" s="35"/>
      <c r="G84" s="35"/>
      <c r="H84" s="35"/>
      <c r="I84" s="35"/>
      <c r="J84" s="35"/>
      <c r="K84" s="35"/>
      <c r="L84" s="35"/>
      <c r="M84" s="35"/>
      <c r="N84" s="25"/>
    </row>
    <row r="85" spans="1:16" x14ac:dyDescent="0.2">
      <c r="A85" s="34"/>
      <c r="B85" s="34"/>
      <c r="C85" s="34"/>
      <c r="D85" s="34"/>
      <c r="F85" s="35"/>
      <c r="G85" s="35"/>
      <c r="H85" s="35"/>
      <c r="I85" s="35"/>
      <c r="J85" s="35"/>
      <c r="K85" s="35"/>
      <c r="L85" s="35"/>
      <c r="M85" s="35"/>
      <c r="N85" s="25"/>
    </row>
    <row r="86" spans="1:16" x14ac:dyDescent="0.2">
      <c r="A86" s="34"/>
      <c r="B86" s="34"/>
      <c r="C86" s="34"/>
      <c r="D86" s="34"/>
      <c r="F86" s="35"/>
      <c r="G86" s="35"/>
      <c r="H86" s="35"/>
      <c r="I86" s="35"/>
      <c r="J86" s="35"/>
      <c r="K86" s="35"/>
      <c r="L86" s="35"/>
      <c r="M86" s="35"/>
      <c r="N86" s="25"/>
    </row>
    <row r="87" spans="1:16" x14ac:dyDescent="0.2">
      <c r="A87" s="34"/>
      <c r="B87" s="34"/>
      <c r="C87" s="34"/>
      <c r="D87" s="34"/>
      <c r="F87" s="35"/>
      <c r="G87" s="35"/>
      <c r="H87" s="35"/>
      <c r="I87" s="35"/>
      <c r="J87" s="35"/>
      <c r="K87" s="35"/>
      <c r="L87" s="35"/>
      <c r="M87" s="35"/>
      <c r="N87" s="25"/>
    </row>
    <row r="88" spans="1:16" x14ac:dyDescent="0.2">
      <c r="A88" s="34"/>
      <c r="B88" s="34"/>
      <c r="C88" s="34"/>
      <c r="D88" s="34"/>
      <c r="F88" s="35"/>
      <c r="G88" s="35"/>
      <c r="H88" s="35"/>
      <c r="I88" s="35"/>
      <c r="J88" s="35"/>
      <c r="K88" s="35"/>
      <c r="L88" s="35"/>
      <c r="M88" s="35"/>
      <c r="N88" s="25"/>
    </row>
    <row r="89" spans="1:16" x14ac:dyDescent="0.2">
      <c r="A89" s="34"/>
      <c r="B89" s="34"/>
      <c r="C89" s="34"/>
      <c r="D89" s="34"/>
      <c r="F89" s="35"/>
      <c r="G89" s="35"/>
      <c r="H89" s="35"/>
      <c r="I89" s="35"/>
      <c r="J89" s="35"/>
      <c r="K89" s="35"/>
      <c r="L89" s="35"/>
      <c r="M89" s="35"/>
      <c r="N89" s="25"/>
    </row>
    <row r="90" spans="1:16" x14ac:dyDescent="0.2">
      <c r="A90" s="34"/>
      <c r="B90" s="34"/>
      <c r="C90" s="34"/>
      <c r="D90" s="34"/>
      <c r="F90" s="35"/>
      <c r="G90" s="35"/>
      <c r="H90" s="35"/>
      <c r="I90" s="35"/>
      <c r="J90" s="35"/>
      <c r="K90" s="35"/>
      <c r="L90" s="35"/>
      <c r="M90" s="35"/>
      <c r="N90" s="25"/>
    </row>
    <row r="91" spans="1:16" x14ac:dyDescent="0.2">
      <c r="A91" s="34"/>
      <c r="B91" s="34"/>
      <c r="C91" s="34"/>
      <c r="D91" s="34"/>
      <c r="F91" s="35"/>
      <c r="G91" s="35"/>
      <c r="H91" s="35"/>
      <c r="I91" s="35"/>
      <c r="J91" s="35"/>
      <c r="K91" s="35"/>
      <c r="L91" s="35"/>
      <c r="M91" s="35"/>
      <c r="N91" s="25"/>
    </row>
    <row r="92" spans="1:16" x14ac:dyDescent="0.2">
      <c r="A92" s="34"/>
      <c r="B92" s="34"/>
      <c r="C92" s="34"/>
      <c r="D92" s="34"/>
      <c r="F92" s="35"/>
      <c r="G92" s="35"/>
      <c r="H92" s="35"/>
      <c r="I92" s="35"/>
      <c r="J92" s="35"/>
      <c r="K92" s="35"/>
      <c r="L92" s="35"/>
      <c r="M92" s="35"/>
      <c r="N92" s="25"/>
    </row>
    <row r="93" spans="1:16" ht="9" customHeight="1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6"/>
    </row>
    <row r="94" spans="1:16" ht="12.75" customHeight="1" x14ac:dyDescent="0.2">
      <c r="A94" s="97" t="s">
        <v>122</v>
      </c>
      <c r="B94" s="97"/>
      <c r="C94" s="34"/>
      <c r="D94" s="102" t="s">
        <v>124</v>
      </c>
      <c r="E94" s="102"/>
      <c r="F94" s="102"/>
      <c r="G94" s="34"/>
      <c r="H94" s="97" t="s">
        <v>117</v>
      </c>
      <c r="I94" s="97"/>
      <c r="J94" s="97"/>
      <c r="K94" s="34"/>
      <c r="L94" s="34"/>
      <c r="M94" s="34"/>
      <c r="N94" s="25"/>
    </row>
    <row r="95" spans="1:16" ht="12.75" customHeight="1" x14ac:dyDescent="0.2">
      <c r="A95" s="97" t="s">
        <v>123</v>
      </c>
      <c r="B95" s="97"/>
      <c r="C95" s="34"/>
      <c r="D95" s="102" t="s">
        <v>125</v>
      </c>
      <c r="E95" s="102"/>
      <c r="F95" s="102"/>
      <c r="G95" s="34"/>
      <c r="H95" s="97" t="s">
        <v>119</v>
      </c>
      <c r="I95" s="97"/>
      <c r="J95" s="97"/>
      <c r="K95" s="34"/>
      <c r="L95" s="34"/>
      <c r="M95" s="34"/>
      <c r="N95" s="25"/>
    </row>
    <row r="96" spans="1:16" ht="12.75" customHeight="1" x14ac:dyDescent="0.2">
      <c r="A96" s="102" t="s">
        <v>130</v>
      </c>
      <c r="B96" s="102"/>
      <c r="C96" s="102"/>
      <c r="D96" s="102" t="s">
        <v>120</v>
      </c>
      <c r="E96" s="102"/>
      <c r="F96" s="102"/>
      <c r="G96" s="34"/>
      <c r="H96" s="97" t="s">
        <v>118</v>
      </c>
      <c r="I96" s="97"/>
      <c r="J96" s="97"/>
      <c r="K96" s="34"/>
      <c r="L96" s="34"/>
      <c r="M96" s="34"/>
      <c r="N96" s="25"/>
    </row>
    <row r="97" spans="1:14" ht="12.75" customHeight="1" x14ac:dyDescent="0.2">
      <c r="A97" s="53"/>
      <c r="B97" s="53"/>
      <c r="C97" s="53"/>
      <c r="D97" s="53"/>
      <c r="E97" s="53"/>
      <c r="F97" s="53"/>
      <c r="G97" s="34"/>
      <c r="H97" s="54"/>
      <c r="I97" s="54"/>
      <c r="J97" s="54"/>
      <c r="K97" s="34"/>
      <c r="L97" s="34"/>
      <c r="M97" s="34"/>
      <c r="N97" s="25"/>
    </row>
    <row r="98" spans="1:14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N98" s="25"/>
    </row>
    <row r="99" spans="1:14" ht="31.5" customHeight="1" x14ac:dyDescent="0.2">
      <c r="A99" s="100" t="s">
        <v>107</v>
      </c>
      <c r="B99" s="100"/>
      <c r="C99" s="100"/>
      <c r="D99" s="34"/>
      <c r="E99" s="34"/>
      <c r="F99" s="37"/>
      <c r="G99" s="37"/>
      <c r="H99" s="37"/>
      <c r="I99" s="37"/>
      <c r="J99" s="37"/>
      <c r="K99" s="37"/>
      <c r="L99" s="37"/>
      <c r="M99" s="37"/>
      <c r="N99" s="34"/>
    </row>
    <row r="100" spans="1:14" ht="26.25" customHeight="1" x14ac:dyDescent="0.2">
      <c r="A100" s="100" t="s">
        <v>108</v>
      </c>
      <c r="B100" s="100"/>
      <c r="C100" s="100"/>
      <c r="D100" s="34"/>
      <c r="E100" s="34"/>
      <c r="F100" s="37"/>
      <c r="G100" s="38"/>
      <c r="H100" s="37"/>
      <c r="I100" s="37"/>
      <c r="J100" s="37"/>
      <c r="K100" s="37"/>
      <c r="L100" s="37"/>
      <c r="M100" s="37"/>
      <c r="N100" s="25"/>
    </row>
    <row r="101" spans="1:14" ht="60" customHeight="1" x14ac:dyDescent="0.2">
      <c r="A101" s="101" t="s">
        <v>109</v>
      </c>
      <c r="B101" s="101"/>
      <c r="C101" s="101"/>
      <c r="D101" s="34"/>
      <c r="E101" s="34"/>
      <c r="F101" s="37"/>
      <c r="G101" s="37"/>
      <c r="H101" s="37"/>
      <c r="I101" s="37"/>
      <c r="J101" s="37"/>
      <c r="K101" s="37"/>
      <c r="L101" s="37"/>
      <c r="M101" s="37"/>
      <c r="N101" s="25"/>
    </row>
    <row r="102" spans="1:14" ht="20.25" customHeight="1" x14ac:dyDescent="0.2">
      <c r="A102" s="51"/>
      <c r="B102" s="51"/>
      <c r="C102" s="51"/>
      <c r="D102" s="34"/>
      <c r="E102" s="34"/>
      <c r="F102" s="37"/>
      <c r="G102" s="37"/>
      <c r="H102" s="37"/>
      <c r="I102" s="37"/>
      <c r="J102" s="37"/>
      <c r="K102" s="37"/>
      <c r="L102" s="37"/>
      <c r="M102" s="37"/>
      <c r="N102" s="25"/>
    </row>
    <row r="103" spans="1:14" ht="11.25" customHeight="1" x14ac:dyDescent="0.2">
      <c r="A103" s="46" t="s">
        <v>131</v>
      </c>
      <c r="B103" s="51"/>
      <c r="C103" s="51"/>
      <c r="D103" s="34"/>
      <c r="E103" s="34"/>
      <c r="F103" s="37"/>
      <c r="G103" s="37"/>
      <c r="H103" s="37"/>
      <c r="I103" s="37"/>
      <c r="J103" s="37"/>
      <c r="K103" s="37"/>
      <c r="L103" s="37"/>
      <c r="M103" s="37"/>
      <c r="N103" s="25"/>
    </row>
    <row r="104" spans="1:14" ht="13.5" customHeight="1" x14ac:dyDescent="0.2">
      <c r="A104" s="42" t="s">
        <v>132</v>
      </c>
      <c r="B104" s="42"/>
      <c r="C104" s="42"/>
      <c r="D104" s="40"/>
      <c r="E104" s="40"/>
      <c r="F104" s="40"/>
      <c r="G104" s="40"/>
      <c r="H104" s="34"/>
      <c r="I104" s="34"/>
      <c r="J104" s="34"/>
      <c r="K104" s="34"/>
      <c r="L104" s="34"/>
      <c r="M104" s="34"/>
      <c r="N104" s="25"/>
    </row>
    <row r="105" spans="1:14" s="18" customFormat="1" ht="10.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25"/>
    </row>
    <row r="106" spans="1:14" s="18" customFormat="1" ht="10.5" customHeight="1" x14ac:dyDescent="0.2">
      <c r="A106" s="41" t="s">
        <v>114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25"/>
    </row>
    <row r="107" spans="1:14" x14ac:dyDescent="0.2">
      <c r="A107" s="40" t="s">
        <v>113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25"/>
    </row>
    <row r="108" spans="1:14" ht="12" customHeight="1" x14ac:dyDescent="0.2">
      <c r="A108" s="39" t="s">
        <v>112</v>
      </c>
      <c r="B108" s="40"/>
      <c r="C108" s="40"/>
      <c r="D108" s="40"/>
      <c r="E108" s="40"/>
      <c r="F108" s="34"/>
      <c r="G108" s="34"/>
      <c r="H108" s="34"/>
      <c r="I108" s="34"/>
      <c r="J108" s="34"/>
      <c r="K108" s="34"/>
      <c r="L108" s="34"/>
      <c r="M108" s="34"/>
      <c r="N108" s="25"/>
    </row>
    <row r="109" spans="1:14" ht="11.25" customHeight="1" x14ac:dyDescent="0.2">
      <c r="A109" s="39" t="s">
        <v>111</v>
      </c>
      <c r="B109" s="39"/>
      <c r="C109" s="39"/>
      <c r="D109" s="39"/>
      <c r="E109" s="34"/>
      <c r="F109" s="34"/>
      <c r="G109" s="34"/>
      <c r="H109" s="34"/>
      <c r="I109" s="34"/>
      <c r="J109" s="34"/>
      <c r="K109" s="34"/>
      <c r="L109" s="34"/>
      <c r="M109" s="34"/>
      <c r="N109" s="25"/>
    </row>
    <row r="110" spans="1:14" ht="13.5" customHeight="1" x14ac:dyDescent="0.2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</row>
    <row r="111" spans="1:14" x14ac:dyDescent="0.2">
      <c r="A111" s="43" t="s">
        <v>115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1:14" ht="11.25" customHeight="1" x14ac:dyDescent="0.2">
      <c r="A112" s="99" t="s">
        <v>128</v>
      </c>
      <c r="B112" s="99"/>
      <c r="C112" s="99"/>
      <c r="D112" s="99"/>
      <c r="E112" s="99"/>
      <c r="F112" s="99"/>
      <c r="G112" s="34"/>
      <c r="H112" s="34"/>
      <c r="I112" s="34"/>
      <c r="J112" s="34"/>
      <c r="K112" s="34"/>
      <c r="L112" s="34"/>
      <c r="M112" s="34"/>
      <c r="N112" s="34"/>
    </row>
    <row r="113" spans="1:6" x14ac:dyDescent="0.2">
      <c r="A113" s="104"/>
      <c r="B113" s="104"/>
      <c r="C113" s="104"/>
      <c r="D113" s="104"/>
      <c r="E113" s="104"/>
    </row>
    <row r="114" spans="1:6" x14ac:dyDescent="0.2">
      <c r="A114" s="105" t="s">
        <v>127</v>
      </c>
      <c r="B114" s="105"/>
      <c r="C114" s="105"/>
      <c r="D114" s="34"/>
      <c r="E114" s="34"/>
    </row>
    <row r="115" spans="1:6" x14ac:dyDescent="0.2">
      <c r="A115" s="45" t="s">
        <v>133</v>
      </c>
      <c r="B115" s="45"/>
      <c r="C115" s="45"/>
      <c r="D115" s="45"/>
      <c r="E115" s="45"/>
      <c r="F115" s="52"/>
    </row>
    <row r="116" spans="1:6" x14ac:dyDescent="0.2">
      <c r="A116" s="39" t="s">
        <v>129</v>
      </c>
    </row>
    <row r="117" spans="1:6" x14ac:dyDescent="0.2">
      <c r="A117" s="104"/>
      <c r="B117" s="104"/>
      <c r="C117" s="104"/>
      <c r="D117" s="104"/>
      <c r="E117" s="104"/>
    </row>
    <row r="118" spans="1:6" x14ac:dyDescent="0.2">
      <c r="A118" s="48" t="s">
        <v>136</v>
      </c>
    </row>
    <row r="119" spans="1:6" ht="11.25" customHeight="1" x14ac:dyDescent="0.2">
      <c r="A119" s="94" t="s">
        <v>137</v>
      </c>
      <c r="B119" s="94"/>
      <c r="C119" s="94"/>
      <c r="D119" s="94"/>
      <c r="E119" s="94"/>
      <c r="F119" s="94"/>
    </row>
    <row r="120" spans="1:6" x14ac:dyDescent="0.2">
      <c r="A120" s="94" t="s">
        <v>138</v>
      </c>
      <c r="B120" s="94"/>
      <c r="C120" s="94"/>
      <c r="D120" s="94"/>
      <c r="E120" s="94"/>
      <c r="F120" s="94"/>
    </row>
  </sheetData>
  <mergeCells count="28">
    <mergeCell ref="A120:F120"/>
    <mergeCell ref="A99:C99"/>
    <mergeCell ref="A100:C100"/>
    <mergeCell ref="A101:C101"/>
    <mergeCell ref="A112:F112"/>
    <mergeCell ref="A113:E113"/>
    <mergeCell ref="A114:C114"/>
    <mergeCell ref="A96:C96"/>
    <mergeCell ref="D96:F96"/>
    <mergeCell ref="H96:J96"/>
    <mergeCell ref="A117:E117"/>
    <mergeCell ref="A119:F119"/>
    <mergeCell ref="D16:Q16"/>
    <mergeCell ref="A94:B94"/>
    <mergeCell ref="D94:F94"/>
    <mergeCell ref="H94:J94"/>
    <mergeCell ref="A95:B95"/>
    <mergeCell ref="D95:F95"/>
    <mergeCell ref="H95:J95"/>
    <mergeCell ref="A1:N1"/>
    <mergeCell ref="A2:N2"/>
    <mergeCell ref="A3:N3"/>
    <mergeCell ref="A4:N4"/>
    <mergeCell ref="A5:A6"/>
    <mergeCell ref="B5:B6"/>
    <mergeCell ref="C5:C6"/>
    <mergeCell ref="D5:D6"/>
    <mergeCell ref="E5:N5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P1Presupuesto Aprobado 2021</vt:lpstr>
      <vt:lpstr>Ejec- Presup-Enero-sept-2022 </vt:lpstr>
      <vt:lpstr>Hoja1</vt:lpstr>
      <vt:lpstr>'Ejec- Presup-Enero-sept-2022 '!Área_de_impresión</vt:lpstr>
      <vt:lpstr>'P1Presupuesto Aprobado 2021'!Área_de_impresión</vt:lpstr>
      <vt:lpstr>'Ejec- Presup-Enero-sept-2022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2022-11-11T21:03:16Z</cp:lastPrinted>
  <dcterms:created xsi:type="dcterms:W3CDTF">2021-07-29T18:58:50Z</dcterms:created>
  <dcterms:modified xsi:type="dcterms:W3CDTF">2022-11-14T15:41:15Z</dcterms:modified>
</cp:coreProperties>
</file>