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medina.CONANI\Desktop\TRANSPARENCIA   2023\5-TRANSPARENCIA MAYO 2023\"/>
    </mc:Choice>
  </mc:AlternateContent>
  <bookViews>
    <workbookView xWindow="0" yWindow="0" windowWidth="20490" windowHeight="7650"/>
  </bookViews>
  <sheets>
    <sheet name="Ejec- Presup-mayol-2023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J64" i="2" l="1"/>
  <c r="J65" i="2"/>
  <c r="J66" i="2"/>
  <c r="J63" i="2"/>
  <c r="J62" i="2"/>
  <c r="J54" i="2"/>
  <c r="J55" i="2"/>
  <c r="J56" i="2"/>
  <c r="J57" i="2"/>
  <c r="J58" i="2"/>
  <c r="J59" i="2"/>
  <c r="J60" i="2"/>
  <c r="J61" i="2"/>
  <c r="J53" i="2"/>
  <c r="J52" i="2"/>
  <c r="J47" i="2"/>
  <c r="J48" i="2"/>
  <c r="J49" i="2"/>
  <c r="J50" i="2"/>
  <c r="J51" i="2"/>
  <c r="J46" i="2"/>
  <c r="J45" i="2"/>
  <c r="J38" i="2"/>
  <c r="J39" i="2"/>
  <c r="J40" i="2"/>
  <c r="J41" i="2"/>
  <c r="J42" i="2"/>
  <c r="J43" i="2"/>
  <c r="J44" i="2"/>
  <c r="J37" i="2"/>
  <c r="J36" i="2"/>
  <c r="J28" i="2"/>
  <c r="J29" i="2"/>
  <c r="J30" i="2"/>
  <c r="J31" i="2"/>
  <c r="J32" i="2"/>
  <c r="J33" i="2"/>
  <c r="J34" i="2"/>
  <c r="J35" i="2"/>
  <c r="J27" i="2"/>
  <c r="J26" i="2"/>
  <c r="J25" i="2"/>
  <c r="J17" i="2"/>
  <c r="J16" i="2"/>
  <c r="J10" i="2"/>
  <c r="J12" i="2"/>
  <c r="J13" i="2"/>
  <c r="J14" i="2"/>
  <c r="J15" i="2"/>
  <c r="J11" i="2"/>
  <c r="J18" i="2"/>
  <c r="J19" i="2"/>
  <c r="J20" i="2"/>
  <c r="J21" i="2"/>
  <c r="J22" i="2"/>
  <c r="J23" i="2"/>
  <c r="J24" i="2"/>
  <c r="I83" i="2"/>
  <c r="I52" i="2"/>
  <c r="I62" i="2" l="1"/>
  <c r="I36" i="2"/>
  <c r="I26" i="2"/>
  <c r="I16" i="2"/>
  <c r="I10" i="2"/>
  <c r="H26" i="2" l="1"/>
  <c r="H62" i="2" l="1"/>
  <c r="H52" i="2"/>
  <c r="H36" i="2"/>
  <c r="H16" i="2"/>
  <c r="H10" i="2"/>
  <c r="H83" i="2" l="1"/>
  <c r="G62" i="2" l="1"/>
  <c r="G52" i="2"/>
  <c r="G26" i="2" l="1"/>
  <c r="D37" i="2" l="1"/>
  <c r="D67" i="2"/>
  <c r="D70" i="2"/>
  <c r="D74" i="2"/>
  <c r="D78" i="2"/>
  <c r="D81" i="2"/>
  <c r="D38" i="2"/>
  <c r="D39" i="2"/>
  <c r="D40" i="2"/>
  <c r="D41" i="2"/>
  <c r="D42" i="2"/>
  <c r="D43" i="2"/>
  <c r="D44" i="2"/>
  <c r="C10" i="2"/>
  <c r="C16" i="2"/>
  <c r="C26" i="2"/>
  <c r="C36" i="2"/>
  <c r="C52" i="2"/>
  <c r="C62" i="2"/>
  <c r="C83" i="2" l="1"/>
  <c r="D36" i="2"/>
  <c r="G36" i="2"/>
  <c r="G16" i="2"/>
  <c r="G10" i="2"/>
  <c r="G83" i="2" l="1"/>
  <c r="F26" i="2"/>
  <c r="F52" i="2" l="1"/>
  <c r="F36" i="2"/>
  <c r="F16" i="2"/>
  <c r="F10" i="2"/>
  <c r="F83" i="2" l="1"/>
  <c r="D60" i="2"/>
  <c r="D63" i="2"/>
  <c r="D62" i="2" s="1"/>
  <c r="D58" i="2"/>
  <c r="D59" i="2"/>
  <c r="D57" i="2"/>
  <c r="D54" i="2"/>
  <c r="D56" i="2"/>
  <c r="D61" i="2"/>
  <c r="D53" i="2"/>
  <c r="D47" i="2"/>
  <c r="D48" i="2"/>
  <c r="D49" i="2"/>
  <c r="D50" i="2"/>
  <c r="D51" i="2"/>
  <c r="D46" i="2"/>
  <c r="D28" i="2"/>
  <c r="D29" i="2"/>
  <c r="D30" i="2"/>
  <c r="D31" i="2"/>
  <c r="D32" i="2"/>
  <c r="D33" i="2"/>
  <c r="D34" i="2"/>
  <c r="D35" i="2"/>
  <c r="D27" i="2"/>
  <c r="D18" i="2"/>
  <c r="D19" i="2"/>
  <c r="D20" i="2"/>
  <c r="D21" i="2"/>
  <c r="D22" i="2"/>
  <c r="D23" i="2"/>
  <c r="D24" i="2"/>
  <c r="D25" i="2"/>
  <c r="D17" i="2"/>
  <c r="D12" i="2"/>
  <c r="D13" i="2"/>
  <c r="D14" i="2"/>
  <c r="D15" i="2"/>
  <c r="D11" i="2"/>
  <c r="D10" i="2" l="1"/>
  <c r="D16" i="2"/>
  <c r="D26" i="2"/>
  <c r="D45" i="2"/>
  <c r="B16" i="2"/>
  <c r="J82" i="2" l="1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B62" i="2"/>
  <c r="E52" i="2"/>
  <c r="B52" i="2"/>
  <c r="E36" i="2"/>
  <c r="B36" i="2"/>
  <c r="E26" i="2"/>
  <c r="B26" i="2"/>
  <c r="E16" i="2"/>
  <c r="B10" i="2"/>
  <c r="B83" i="2" l="1"/>
  <c r="E83" i="2"/>
  <c r="J83" i="2" s="1"/>
  <c r="D55" i="2"/>
  <c r="D52" i="2" s="1"/>
  <c r="D83" i="2" s="1"/>
</calcChain>
</file>

<file path=xl/sharedStrings.xml><?xml version="1.0" encoding="utf-8"?>
<sst xmlns="http://schemas.openxmlformats.org/spreadsheetml/2006/main" count="96" uniqueCount="96">
  <si>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</si>
  <si>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</si>
  <si>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</si>
  <si>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</si>
  <si>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</si>
  <si>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</si>
  <si>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</si>
  <si>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</si>
  <si>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</si>
  <si>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</si>
  <si>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</si>
  <si>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</si>
  <si>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</si>
  <si>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</si>
  <si>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</si>
  <si>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</si>
  <si>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</si>
  <si>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</si>
  <si>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</si>
  <si>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</si>
  <si>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</si>
  <si>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</si>
  <si>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</si>
  <si>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</si>
  <si>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</si>
  <si>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</si>
  <si>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</si>
  <si>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</si>
  <si>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</si>
  <si>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</si>
  <si>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</si>
  <si>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</si>
  <si>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</si>
  <si>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</si>
  <si>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</si>
  <si>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</si>
  <si>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</si>
  <si>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</si>
  <si>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</si>
  <si>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</si>
  <si>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</si>
  <si>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</si>
  <si>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</si>
  <si>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</si>
  <si>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</si>
  <si>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</si>
  <si>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</si>
  <si>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</si>
  <si>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</si>
  <si>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</si>
  <si>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</si>
  <si>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</si>
  <si>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</si>
  <si>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</si>
  <si>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</si>
  <si>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</si>
  <si>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</si>
  <si>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</si>
  <si>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</si>
  <si>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</si>
  <si>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</si>
  <si>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</si>
  <si>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</si>
  <si>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</si>
  <si>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</si>
  <si>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</si>
  <si>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</si>
  <si>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</si>
  <si>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</si>
  <si>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</si>
  <si>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</si>
  <si>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</si>
  <si>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</si>
  <si>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</si>
  <si>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</si>
  <si>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</si>
  <si>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 xml:space="preserve">                   Consejo Nacional para la Niñez y la Adolescencia</t>
  </si>
  <si>
    <t xml:space="preserve">   Presupuesto de Gastos y Aplicaciones Financieras</t>
  </si>
  <si>
    <t xml:space="preserve">Gasto devengado </t>
  </si>
  <si>
    <t xml:space="preserve">Enero </t>
  </si>
  <si>
    <t xml:space="preserve">Total </t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</si>
  <si>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</si>
  <si>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</si>
  <si>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</si>
  <si>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Presupuesto Vigente</t>
  </si>
  <si>
    <t xml:space="preserve">   4 - APLICACIONES FINANCIERAS</t>
  </si>
  <si>
    <t>Febrero</t>
  </si>
  <si>
    <t xml:space="preserve">    Año 2023</t>
  </si>
  <si>
    <t>Modificacion Presupuestaria</t>
  </si>
  <si>
    <t>Marzo</t>
  </si>
  <si>
    <t>Abril</t>
  </si>
  <si>
    <t>Formato:   EXCEL</t>
  </si>
  <si>
    <t>Mayo</t>
  </si>
  <si>
    <t>Total devengado  RD$  576,101,040.50</t>
  </si>
  <si>
    <t xml:space="preserve">Fecha:  15/6/2023          Hora:   10.28 a.m.                                                                                                                                              </t>
  </si>
  <si>
    <t xml:space="preserve">     Tamaño:  50.4KB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</si>
</sst>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D$&quot;#,##0.00;[Red]\-&quot;RD$&quot;#,##0.00"/>
    <numFmt numFmtId="164" formatCode="_(* #,##0.00_);_(* \(#,##0.00\);_(* &quot;-&quot;??_);_(@_)"/>
    <numFmt numFmtId="165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6" fillId="3" borderId="3" xfId="0" applyFont="1" applyFill="1" applyBorder="1" applyAlignment="1">
      <alignment horizontal="center"/>
    </xf>
    <xf numFmtId="39" fontId="4" fillId="0" borderId="0" xfId="0" applyNumberFormat="1" applyFont="1"/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9" fillId="0" borderId="0" xfId="0" applyFont="1" applyBorder="1" applyAlignment="1">
      <alignment horizontal="left"/>
    </xf>
    <xf numFmtId="0" fontId="11" fillId="4" borderId="2" xfId="0" applyFont="1" applyFill="1" applyBorder="1" applyAlignment="1">
      <alignment vertical="center"/>
    </xf>
    <xf numFmtId="0" fontId="2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9" fillId="0" borderId="1" xfId="0" applyFont="1" applyBorder="1" applyAlignment="1">
      <alignment horizontal="left"/>
    </xf>
    <xf numFmtId="165" fontId="9" fillId="0" borderId="1" xfId="0" applyNumberFormat="1" applyFont="1" applyBorder="1"/>
    <xf numFmtId="39" fontId="9" fillId="0" borderId="0" xfId="0" applyNumberFormat="1" applyFont="1"/>
    <xf numFmtId="164" fontId="10" fillId="0" borderId="0" xfId="1" applyFont="1" applyAlignment="1">
      <alignment horizontal="right"/>
    </xf>
    <xf numFmtId="39" fontId="10" fillId="0" borderId="0" xfId="0" applyNumberFormat="1" applyFont="1" applyFill="1"/>
    <xf numFmtId="39" fontId="10" fillId="0" borderId="0" xfId="0" applyNumberFormat="1" applyFont="1"/>
    <xf numFmtId="164" fontId="10" fillId="0" borderId="0" xfId="1" applyFont="1"/>
    <xf numFmtId="39" fontId="9" fillId="0" borderId="0" xfId="0" applyNumberFormat="1" applyFont="1" applyFill="1"/>
    <xf numFmtId="39" fontId="9" fillId="0" borderId="0" xfId="0" applyNumberFormat="1" applyFont="1" applyBorder="1"/>
    <xf numFmtId="39" fontId="9" fillId="4" borderId="2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164" fontId="6" fillId="2" borderId="3" xfId="1" applyFont="1" applyFill="1" applyBorder="1" applyAlignment="1">
      <alignment horizontal="center" vertical="center" wrapText="1"/>
    </xf>
    <xf numFmtId="164" fontId="6" fillId="2" borderId="4" xfId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8" fontId="7" fillId="0" borderId="0" xfId="0" applyNumberFormat="1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wrapText="1" readingOrder="1"/>
    </xf>
    <xf numFmtId="0" fontId="4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127868</xdr:colOff>
      <xdr:row>0</xdr:row>
      <xdr:rowOff>337609</xdr:rowOff>
    </xdr:from>
    <xdr:to>
      <xdr:col>0</xdr:col>
      <xdr:colOff>1257301</xdr:colOff>
      <xdr:row>3</xdr:row>
      <xdr:rowOff>257175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27868" y="642409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127868</xdr:colOff>
      <xdr:row>0</xdr:row>
      <xdr:rowOff>337609</xdr:rowOff>
    </xdr:from>
    <xdr:to>
      <xdr:col>0</xdr:col>
      <xdr:colOff>1257301</xdr:colOff>
      <xdr:row>3</xdr:row>
      <xdr:rowOff>257175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27868" y="642409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1238250</xdr:colOff>
      <xdr:row>90</xdr:row>
      <xdr:rowOff>0</xdr:rowOff>
    </xdr:from>
    <xdr:to>
      <xdr:col>5</xdr:col>
      <xdr:colOff>933450</xdr:colOff>
      <xdr:row>96</xdr:row>
      <xdr:rowOff>9525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5230475"/>
          <a:ext cx="71723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21"/>
  <sheetViews>
    <sheetView showGridLines="0" tabSelected="1" topLeftCell="A58" zoomScaleNormal="100" workbookViewId="0">
      <selection activeCell="K102" sqref="K102"/>
    </sheetView>
  </sheetViews>
  <sheetFormatPr baseColWidth="10" defaultColWidth="11.42578125" defaultRowHeight="12" x14ac:dyDescent="0.2"/>
  <cols>
    <col min="1" max="1" width="50" style="2" customWidth="1"/>
    <col min="2" max="2" width="15.42578125" style="2" customWidth="1"/>
    <col min="3" max="3" width="17.140625" style="2" customWidth="1"/>
    <col min="4" max="4" width="15.7109375" style="2" customWidth="1"/>
    <col min="5" max="5" width="13.85546875" style="2" customWidth="1"/>
    <col min="6" max="6" width="16.140625" style="2" customWidth="1"/>
    <col min="7" max="7" width="15.28515625" style="2" customWidth="1"/>
    <col min="8" max="8" width="14.42578125" style="2" customWidth="1"/>
    <col min="9" max="9" width="13.28515625" style="2" customWidth="1"/>
    <col min="10" max="10" width="14.7109375" style="2" customWidth="1"/>
    <col min="11" max="16384" width="11.42578125" style="2"/>
  </cols>
  <sheetData>
    <row r="1" spans="1:10" ht="28.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</row>
    <row r="2" spans="1:10" ht="21" customHeight="1" x14ac:dyDescent="0.2">
      <c r="A2" s="31" t="s">
        <v>76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8" customHeight="1" x14ac:dyDescent="0.2">
      <c r="A3" s="33" t="s">
        <v>87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21" x14ac:dyDescent="0.35">
      <c r="A4" s="35" t="s">
        <v>77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ht="21" customHeight="1" x14ac:dyDescent="0.35">
      <c r="A5" s="36" t="s">
        <v>93</v>
      </c>
      <c r="B5" s="37"/>
      <c r="C5" s="37"/>
      <c r="D5" s="37"/>
      <c r="E5" s="37"/>
      <c r="F5" s="37"/>
      <c r="G5" s="37"/>
      <c r="H5" s="37"/>
      <c r="I5" s="37"/>
      <c r="J5" s="37"/>
    </row>
    <row r="7" spans="1:10" ht="25.5" customHeight="1" x14ac:dyDescent="0.2">
      <c r="A7" s="26" t="s">
        <v>66</v>
      </c>
      <c r="B7" s="27" t="s">
        <v>75</v>
      </c>
      <c r="C7" s="27" t="s">
        <v>88</v>
      </c>
      <c r="D7" s="27" t="s">
        <v>84</v>
      </c>
      <c r="E7" s="23" t="s">
        <v>78</v>
      </c>
      <c r="F7" s="24"/>
      <c r="G7" s="24"/>
      <c r="H7" s="24"/>
      <c r="I7" s="24"/>
      <c r="J7" s="25"/>
    </row>
    <row r="8" spans="1:10" x14ac:dyDescent="0.2">
      <c r="A8" s="26"/>
      <c r="B8" s="28"/>
      <c r="C8" s="28"/>
      <c r="D8" s="28"/>
      <c r="E8" s="3" t="s">
        <v>79</v>
      </c>
      <c r="F8" s="3" t="s">
        <v>86</v>
      </c>
      <c r="G8" s="3" t="s">
        <v>89</v>
      </c>
      <c r="H8" s="3" t="s">
        <v>90</v>
      </c>
      <c r="I8" s="3" t="s">
        <v>92</v>
      </c>
      <c r="J8" s="3" t="s">
        <v>80</v>
      </c>
    </row>
    <row r="9" spans="1:10" ht="12.75" x14ac:dyDescent="0.2">
      <c r="A9" s="11" t="s">
        <v>0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 ht="12.75" x14ac:dyDescent="0.2">
      <c r="A10" s="5" t="s">
        <v>1</v>
      </c>
      <c r="B10" s="13">
        <f t="shared" ref="B10:E10" si="0">+B11+B12+B13+B14+B15</f>
        <v>901524879</v>
      </c>
      <c r="C10" s="13">
        <f>+SUM(C11:C15)</f>
        <v>223150654.41</v>
      </c>
      <c r="D10" s="13">
        <f>+SUM(D11:D15)</f>
        <v>1124675533.4099998</v>
      </c>
      <c r="E10" s="13">
        <f t="shared" si="0"/>
        <v>72844998.450000003</v>
      </c>
      <c r="F10" s="13">
        <f t="shared" ref="F10" si="1">+F11+F12+F13+F14+F15</f>
        <v>70112625.349999994</v>
      </c>
      <c r="G10" s="13">
        <f t="shared" ref="G10" si="2">+G11+G12+G13+G14+G15</f>
        <v>69330205.030000001</v>
      </c>
      <c r="H10" s="13">
        <f t="shared" ref="H10:I10" si="3">+H11+H12+H13+H14+H15</f>
        <v>70559062.549999997</v>
      </c>
      <c r="I10" s="13">
        <f t="shared" si="3"/>
        <v>117899836.83</v>
      </c>
      <c r="J10" s="13">
        <f>+E10+F10+G10+H10+I10</f>
        <v>400746728.20999998</v>
      </c>
    </row>
    <row r="11" spans="1:10" ht="12.75" x14ac:dyDescent="0.2">
      <c r="A11" s="6" t="s">
        <v>2</v>
      </c>
      <c r="B11" s="14">
        <v>641765152</v>
      </c>
      <c r="C11" s="15">
        <v>148856208.27000001</v>
      </c>
      <c r="D11" s="16">
        <f>+B11+C11</f>
        <v>790621360.26999998</v>
      </c>
      <c r="E11" s="16">
        <v>60903700</v>
      </c>
      <c r="F11" s="16">
        <v>58848548.420000002</v>
      </c>
      <c r="G11" s="16">
        <v>58046647.899999999</v>
      </c>
      <c r="H11" s="16">
        <v>59032535.780000001</v>
      </c>
      <c r="I11" s="16">
        <v>58349750</v>
      </c>
      <c r="J11" s="16">
        <f>+E11+F11+G11+H11+I11</f>
        <v>295181182.10000002</v>
      </c>
    </row>
    <row r="12" spans="1:10" ht="12.75" x14ac:dyDescent="0.2">
      <c r="A12" s="6" t="s">
        <v>3</v>
      </c>
      <c r="B12" s="14">
        <v>171249248</v>
      </c>
      <c r="C12" s="15">
        <v>47323598.069999993</v>
      </c>
      <c r="D12" s="16">
        <f t="shared" ref="D12:D15" si="4">+B12+C12</f>
        <v>218572846.06999999</v>
      </c>
      <c r="E12" s="16">
        <v>2708591.12</v>
      </c>
      <c r="F12" s="16">
        <v>2450334.0699999998</v>
      </c>
      <c r="G12" s="16">
        <v>2580103.25</v>
      </c>
      <c r="H12" s="16">
        <v>2713777.1</v>
      </c>
      <c r="I12" s="16">
        <v>50701675.530000001</v>
      </c>
      <c r="J12" s="16">
        <f t="shared" ref="J12:J15" si="5">+E12+F12+G12+H12+I12</f>
        <v>61154481.07</v>
      </c>
    </row>
    <row r="13" spans="1:10" ht="12.75" x14ac:dyDescent="0.2">
      <c r="A13" s="6" t="s">
        <v>4</v>
      </c>
      <c r="B13" s="14">
        <v>486000</v>
      </c>
      <c r="C13" s="15">
        <v>-386000</v>
      </c>
      <c r="D13" s="16">
        <f t="shared" si="4"/>
        <v>100000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f t="shared" si="5"/>
        <v>0</v>
      </c>
    </row>
    <row r="14" spans="1:10" ht="12.75" x14ac:dyDescent="0.2">
      <c r="A14" s="6" t="s">
        <v>5</v>
      </c>
      <c r="B14" s="16">
        <v>0</v>
      </c>
      <c r="C14" s="15">
        <v>0</v>
      </c>
      <c r="D14" s="16">
        <f t="shared" si="4"/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f t="shared" si="5"/>
        <v>0</v>
      </c>
    </row>
    <row r="15" spans="1:10" ht="12.75" x14ac:dyDescent="0.2">
      <c r="A15" s="6" t="s">
        <v>6</v>
      </c>
      <c r="B15" s="17">
        <v>88024479</v>
      </c>
      <c r="C15" s="15">
        <v>27356848.069999993</v>
      </c>
      <c r="D15" s="16">
        <f t="shared" si="4"/>
        <v>115381327.06999999</v>
      </c>
      <c r="E15" s="16">
        <v>9232707.3300000001</v>
      </c>
      <c r="F15" s="16">
        <v>8813742.8599999994</v>
      </c>
      <c r="G15" s="16">
        <v>8703453.8800000008</v>
      </c>
      <c r="H15" s="16">
        <v>8812749.6699999999</v>
      </c>
      <c r="I15" s="16">
        <v>8848411.3000000007</v>
      </c>
      <c r="J15" s="16">
        <f t="shared" si="5"/>
        <v>44411065.040000007</v>
      </c>
    </row>
    <row r="16" spans="1:10" ht="12.75" x14ac:dyDescent="0.2">
      <c r="A16" s="5" t="s">
        <v>7</v>
      </c>
      <c r="B16" s="13">
        <f>+B17+B18+B19+B20+B21+B22+B23+B24+B25</f>
        <v>202813487</v>
      </c>
      <c r="C16" s="18">
        <f>+SUM(C17:C25)</f>
        <v>147518603.78999999</v>
      </c>
      <c r="D16" s="13">
        <f>+SUM(D17:D25)</f>
        <v>350332090.79000002</v>
      </c>
      <c r="E16" s="13">
        <f t="shared" ref="E16:F16" si="6">+E17+E18+E19+E20+E21+E22+E23+E24+E25</f>
        <v>1566626.07</v>
      </c>
      <c r="F16" s="13">
        <f t="shared" si="6"/>
        <v>7686411.1200000001</v>
      </c>
      <c r="G16" s="13">
        <f t="shared" ref="G16" si="7">+G17+G18+G19+G20+G21+G22+G23+G24+G25</f>
        <v>29827900.550000001</v>
      </c>
      <c r="H16" s="13">
        <f t="shared" ref="H16:I16" si="8">+H17+H18+H19+H20+H21+H22+H23+H24+H25</f>
        <v>10815435.02</v>
      </c>
      <c r="I16" s="13">
        <f t="shared" si="8"/>
        <v>15142371.050000003</v>
      </c>
      <c r="J16" s="13">
        <f>+E16+F16+G16+H16+I16</f>
        <v>65038743.81000001</v>
      </c>
    </row>
    <row r="17" spans="1:10" ht="12.75" x14ac:dyDescent="0.2">
      <c r="A17" s="6" t="s">
        <v>8</v>
      </c>
      <c r="B17" s="16">
        <v>31560000</v>
      </c>
      <c r="C17" s="15">
        <v>25594817.43</v>
      </c>
      <c r="D17" s="16">
        <f>+B17+C17</f>
        <v>57154817.43</v>
      </c>
      <c r="E17" s="16">
        <v>613298.44999999995</v>
      </c>
      <c r="F17" s="16">
        <v>3102635.74</v>
      </c>
      <c r="G17" s="16">
        <v>5890197.1100000003</v>
      </c>
      <c r="H17" s="16">
        <v>1202294.6299999999</v>
      </c>
      <c r="I17" s="16">
        <v>9250333.5500000007</v>
      </c>
      <c r="J17" s="16">
        <f>+E17+F17+G17+H17+I17</f>
        <v>20058759.48</v>
      </c>
    </row>
    <row r="18" spans="1:10" ht="12.75" x14ac:dyDescent="0.2">
      <c r="A18" s="6" t="s">
        <v>9</v>
      </c>
      <c r="B18" s="16">
        <v>27250000</v>
      </c>
      <c r="C18" s="15">
        <v>8607495.1999999993</v>
      </c>
      <c r="D18" s="16">
        <f t="shared" ref="D18:D25" si="9">+B18+C18</f>
        <v>35857495.200000003</v>
      </c>
      <c r="E18" s="16">
        <v>0</v>
      </c>
      <c r="F18" s="16">
        <v>0</v>
      </c>
      <c r="G18" s="16">
        <v>161912.51999999999</v>
      </c>
      <c r="H18" s="16">
        <v>2133838.84</v>
      </c>
      <c r="I18" s="16">
        <v>123978</v>
      </c>
      <c r="J18" s="16">
        <f t="shared" ref="J18:J24" si="10">+E18+F18+G18+H18+I18</f>
        <v>2419729.36</v>
      </c>
    </row>
    <row r="19" spans="1:10" ht="12.75" x14ac:dyDescent="0.2">
      <c r="A19" s="6" t="s">
        <v>10</v>
      </c>
      <c r="B19" s="16">
        <v>19500000</v>
      </c>
      <c r="C19" s="15">
        <v>-8500000</v>
      </c>
      <c r="D19" s="16">
        <f t="shared" si="9"/>
        <v>11000000</v>
      </c>
      <c r="E19" s="16">
        <v>0</v>
      </c>
      <c r="F19" s="16">
        <v>1344143</v>
      </c>
      <c r="G19" s="16">
        <v>1196535</v>
      </c>
      <c r="H19" s="16">
        <v>853608</v>
      </c>
      <c r="I19" s="16">
        <v>1262454</v>
      </c>
      <c r="J19" s="16">
        <f t="shared" si="10"/>
        <v>4656740</v>
      </c>
    </row>
    <row r="20" spans="1:10" ht="12.75" x14ac:dyDescent="0.2">
      <c r="A20" s="6" t="s">
        <v>11</v>
      </c>
      <c r="B20" s="16">
        <v>1500000</v>
      </c>
      <c r="C20" s="15">
        <v>6197086</v>
      </c>
      <c r="D20" s="16">
        <f t="shared" si="9"/>
        <v>7697086</v>
      </c>
      <c r="E20" s="16">
        <v>0</v>
      </c>
      <c r="F20" s="16">
        <v>13467.01</v>
      </c>
      <c r="G20" s="16">
        <v>1541043.88</v>
      </c>
      <c r="H20" s="16">
        <v>543800</v>
      </c>
      <c r="I20" s="16">
        <v>132446.66</v>
      </c>
      <c r="J20" s="16">
        <f t="shared" si="10"/>
        <v>2230757.5499999998</v>
      </c>
    </row>
    <row r="21" spans="1:10" ht="12.75" x14ac:dyDescent="0.2">
      <c r="A21" s="6" t="s">
        <v>12</v>
      </c>
      <c r="B21" s="16">
        <v>33196063</v>
      </c>
      <c r="C21" s="15">
        <v>30292597.800000001</v>
      </c>
      <c r="D21" s="16">
        <f t="shared" si="9"/>
        <v>63488660.799999997</v>
      </c>
      <c r="E21" s="16">
        <v>928922.88</v>
      </c>
      <c r="F21" s="16">
        <v>1567115.62</v>
      </c>
      <c r="G21" s="16">
        <v>5279386.5999999996</v>
      </c>
      <c r="H21" s="16">
        <v>2111095.67</v>
      </c>
      <c r="I21" s="16">
        <v>1698625.4</v>
      </c>
      <c r="J21" s="16">
        <f t="shared" si="10"/>
        <v>11585146.17</v>
      </c>
    </row>
    <row r="22" spans="1:10" ht="12.75" x14ac:dyDescent="0.2">
      <c r="A22" s="6" t="s">
        <v>13</v>
      </c>
      <c r="B22" s="16">
        <v>11900000</v>
      </c>
      <c r="C22" s="15">
        <v>10765222.689999999</v>
      </c>
      <c r="D22" s="16">
        <f t="shared" si="9"/>
        <v>22665222.689999998</v>
      </c>
      <c r="E22" s="16">
        <v>19104.740000000002</v>
      </c>
      <c r="F22" s="16">
        <v>1646117.95</v>
      </c>
      <c r="G22" s="16">
        <v>3380348.06</v>
      </c>
      <c r="H22" s="16">
        <v>7680</v>
      </c>
      <c r="I22" s="16">
        <v>1909692.14</v>
      </c>
      <c r="J22" s="16">
        <f t="shared" si="10"/>
        <v>6962942.8899999997</v>
      </c>
    </row>
    <row r="23" spans="1:10" ht="12.75" x14ac:dyDescent="0.2">
      <c r="A23" s="6" t="s">
        <v>14</v>
      </c>
      <c r="B23" s="16">
        <v>13100000</v>
      </c>
      <c r="C23" s="15">
        <v>36824603.240000002</v>
      </c>
      <c r="D23" s="16">
        <f t="shared" si="9"/>
        <v>49924603.240000002</v>
      </c>
      <c r="E23" s="16">
        <v>0</v>
      </c>
      <c r="F23" s="16">
        <v>0</v>
      </c>
      <c r="G23" s="16">
        <v>7400299.5099999998</v>
      </c>
      <c r="H23" s="16">
        <v>2311264.06</v>
      </c>
      <c r="I23" s="16">
        <v>594558.63</v>
      </c>
      <c r="J23" s="16">
        <f t="shared" si="10"/>
        <v>10306122.200000001</v>
      </c>
    </row>
    <row r="24" spans="1:10" ht="12.75" x14ac:dyDescent="0.2">
      <c r="A24" s="6" t="s">
        <v>15</v>
      </c>
      <c r="B24" s="16">
        <v>38907424</v>
      </c>
      <c r="C24" s="15">
        <v>43644808.130000003</v>
      </c>
      <c r="D24" s="16">
        <f t="shared" si="9"/>
        <v>82552232.129999995</v>
      </c>
      <c r="E24" s="16">
        <v>5300</v>
      </c>
      <c r="F24" s="16">
        <v>12931.8</v>
      </c>
      <c r="G24" s="16">
        <v>3529110.73</v>
      </c>
      <c r="H24" s="16">
        <v>1584121.82</v>
      </c>
      <c r="I24" s="16">
        <v>94946.8</v>
      </c>
      <c r="J24" s="16">
        <f t="shared" si="10"/>
        <v>5226411.1499999994</v>
      </c>
    </row>
    <row r="25" spans="1:10" ht="12.75" x14ac:dyDescent="0.2">
      <c r="A25" s="6" t="s">
        <v>16</v>
      </c>
      <c r="B25" s="16">
        <v>25900000</v>
      </c>
      <c r="C25" s="15">
        <v>-5908026.7000000002</v>
      </c>
      <c r="D25" s="16">
        <f t="shared" si="9"/>
        <v>19991973.300000001</v>
      </c>
      <c r="E25" s="16">
        <v>0</v>
      </c>
      <c r="F25" s="16">
        <v>0</v>
      </c>
      <c r="G25" s="16">
        <v>1449067.14</v>
      </c>
      <c r="H25" s="16">
        <v>67732</v>
      </c>
      <c r="I25" s="16">
        <v>75335.87</v>
      </c>
      <c r="J25" s="16">
        <f>+E25+F25+G25+H25+I25</f>
        <v>1592135.0099999998</v>
      </c>
    </row>
    <row r="26" spans="1:10" ht="12.75" x14ac:dyDescent="0.2">
      <c r="A26" s="5" t="s">
        <v>17</v>
      </c>
      <c r="B26" s="13">
        <f>+B27+B28+B29+B30+B31+B32+B33+B34+B35</f>
        <v>206227451</v>
      </c>
      <c r="C26" s="18">
        <f>+SUM(C27:C35)</f>
        <v>113675261.05</v>
      </c>
      <c r="D26" s="13">
        <f>+SUM(D27:D35)</f>
        <v>319902712.05000001</v>
      </c>
      <c r="E26" s="13">
        <f>+E27+E28+E31+E32</f>
        <v>0</v>
      </c>
      <c r="F26" s="13">
        <f>+F33</f>
        <v>407583.34</v>
      </c>
      <c r="G26" s="13">
        <f>+G27+G28+G29+G30+G31+G32+G33+G34+G35</f>
        <v>9206342.1499999985</v>
      </c>
      <c r="H26" s="13">
        <f>+H27+H28+H29+H30+H31+H32+H33+H34+H35</f>
        <v>7142001.7000000011</v>
      </c>
      <c r="I26" s="13">
        <f>+I27+I28+I29+I30+I31+I32+I33+I34+I35</f>
        <v>10510666.800000001</v>
      </c>
      <c r="J26" s="13">
        <f>+E26+F26+G26+H26+I26</f>
        <v>27266593.990000002</v>
      </c>
    </row>
    <row r="27" spans="1:10" ht="12.75" x14ac:dyDescent="0.2">
      <c r="A27" s="6" t="s">
        <v>18</v>
      </c>
      <c r="B27" s="16">
        <v>74665085</v>
      </c>
      <c r="C27" s="15">
        <v>48520317.420000002</v>
      </c>
      <c r="D27" s="16">
        <f>+B27+C27</f>
        <v>123185402.42</v>
      </c>
      <c r="E27" s="16">
        <v>0</v>
      </c>
      <c r="F27" s="16">
        <v>0</v>
      </c>
      <c r="G27" s="16">
        <v>1997342.67</v>
      </c>
      <c r="H27" s="16">
        <v>6859250.5700000003</v>
      </c>
      <c r="I27" s="16">
        <v>6256576.0999999996</v>
      </c>
      <c r="J27" s="16">
        <f>+E27+F27+G27+H27+I27</f>
        <v>15113169.34</v>
      </c>
    </row>
    <row r="28" spans="1:10" ht="12.75" x14ac:dyDescent="0.2">
      <c r="A28" s="6" t="s">
        <v>19</v>
      </c>
      <c r="B28" s="16">
        <v>17442366</v>
      </c>
      <c r="C28" s="15">
        <v>33729668.25</v>
      </c>
      <c r="D28" s="16">
        <f t="shared" ref="D28:D35" si="11">+B28+C28</f>
        <v>51172034.25</v>
      </c>
      <c r="E28" s="16">
        <v>0</v>
      </c>
      <c r="F28" s="16">
        <v>0</v>
      </c>
      <c r="G28" s="16">
        <v>2605114.84</v>
      </c>
      <c r="H28" s="16">
        <v>1340.48</v>
      </c>
      <c r="I28" s="16">
        <v>956735</v>
      </c>
      <c r="J28" s="16">
        <f t="shared" ref="J28:J35" si="12">+E28+F28+G28+H28+I28</f>
        <v>3563190.32</v>
      </c>
    </row>
    <row r="29" spans="1:10" ht="12.75" x14ac:dyDescent="0.2">
      <c r="A29" s="6" t="s">
        <v>20</v>
      </c>
      <c r="B29" s="16">
        <v>14950000</v>
      </c>
      <c r="C29" s="15">
        <v>2605632.7999999998</v>
      </c>
      <c r="D29" s="16">
        <f t="shared" si="11"/>
        <v>17555632.800000001</v>
      </c>
      <c r="E29" s="16">
        <v>0</v>
      </c>
      <c r="F29" s="16">
        <v>0</v>
      </c>
      <c r="G29" s="16">
        <v>812785.77</v>
      </c>
      <c r="H29" s="16">
        <v>173144.94</v>
      </c>
      <c r="I29" s="16">
        <v>0</v>
      </c>
      <c r="J29" s="16">
        <f t="shared" si="12"/>
        <v>985930.71</v>
      </c>
    </row>
    <row r="30" spans="1:10" ht="12.75" x14ac:dyDescent="0.2">
      <c r="A30" s="6" t="s">
        <v>21</v>
      </c>
      <c r="B30" s="16">
        <v>12000000</v>
      </c>
      <c r="C30" s="15">
        <v>1313542.6299999999</v>
      </c>
      <c r="D30" s="16">
        <f t="shared" si="11"/>
        <v>13313542.629999999</v>
      </c>
      <c r="E30" s="16">
        <v>0</v>
      </c>
      <c r="F30" s="16">
        <v>0</v>
      </c>
      <c r="G30" s="16">
        <v>0</v>
      </c>
      <c r="H30" s="16">
        <v>0</v>
      </c>
      <c r="I30" s="16">
        <v>63286.1</v>
      </c>
      <c r="J30" s="16">
        <f t="shared" si="12"/>
        <v>63286.1</v>
      </c>
    </row>
    <row r="31" spans="1:10" ht="12.75" x14ac:dyDescent="0.2">
      <c r="A31" s="6" t="s">
        <v>22</v>
      </c>
      <c r="B31" s="16">
        <v>1620000</v>
      </c>
      <c r="C31" s="15">
        <v>974891.36</v>
      </c>
      <c r="D31" s="16">
        <f t="shared" si="11"/>
        <v>2594891.36</v>
      </c>
      <c r="E31" s="16">
        <v>0</v>
      </c>
      <c r="F31" s="16">
        <v>0</v>
      </c>
      <c r="G31" s="16">
        <v>411900</v>
      </c>
      <c r="H31" s="16">
        <v>0</v>
      </c>
      <c r="I31" s="16">
        <v>181552.36</v>
      </c>
      <c r="J31" s="16">
        <f t="shared" si="12"/>
        <v>593452.36</v>
      </c>
    </row>
    <row r="32" spans="1:10" ht="12.75" x14ac:dyDescent="0.2">
      <c r="A32" s="6" t="s">
        <v>23</v>
      </c>
      <c r="B32" s="16">
        <v>1230000</v>
      </c>
      <c r="C32" s="15">
        <v>4646012.54</v>
      </c>
      <c r="D32" s="16">
        <f t="shared" si="11"/>
        <v>5876012.54</v>
      </c>
      <c r="E32" s="16">
        <v>0</v>
      </c>
      <c r="F32" s="16">
        <v>0</v>
      </c>
      <c r="G32" s="16">
        <v>8035.8</v>
      </c>
      <c r="H32" s="16">
        <v>0</v>
      </c>
      <c r="I32" s="16">
        <v>198410.29</v>
      </c>
      <c r="J32" s="16">
        <f t="shared" si="12"/>
        <v>206446.09</v>
      </c>
    </row>
    <row r="33" spans="1:10" ht="12.75" x14ac:dyDescent="0.2">
      <c r="A33" s="6" t="s">
        <v>24</v>
      </c>
      <c r="B33" s="16">
        <v>38450000</v>
      </c>
      <c r="C33" s="15">
        <v>10963648.720000001</v>
      </c>
      <c r="D33" s="16">
        <f t="shared" si="11"/>
        <v>49413648.719999999</v>
      </c>
      <c r="E33" s="16">
        <v>0</v>
      </c>
      <c r="F33" s="16">
        <v>407583.34</v>
      </c>
      <c r="G33" s="16">
        <v>1036112.64</v>
      </c>
      <c r="H33" s="16">
        <v>54596</v>
      </c>
      <c r="I33" s="16">
        <v>350750.7</v>
      </c>
      <c r="J33" s="16">
        <f t="shared" si="12"/>
        <v>1849042.68</v>
      </c>
    </row>
    <row r="34" spans="1:10" ht="12.75" x14ac:dyDescent="0.2">
      <c r="A34" s="6" t="s">
        <v>25</v>
      </c>
      <c r="B34" s="16">
        <v>0</v>
      </c>
      <c r="C34" s="15">
        <v>0</v>
      </c>
      <c r="D34" s="16">
        <f t="shared" si="11"/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f t="shared" si="12"/>
        <v>0</v>
      </c>
    </row>
    <row r="35" spans="1:10" ht="12.75" x14ac:dyDescent="0.2">
      <c r="A35" s="6" t="s">
        <v>26</v>
      </c>
      <c r="B35" s="16">
        <v>45870000</v>
      </c>
      <c r="C35" s="15">
        <v>10921547.33</v>
      </c>
      <c r="D35" s="16">
        <f t="shared" si="11"/>
        <v>56791547.329999998</v>
      </c>
      <c r="E35" s="16">
        <v>0</v>
      </c>
      <c r="F35" s="16">
        <v>0</v>
      </c>
      <c r="G35" s="16">
        <v>2335050.4300000002</v>
      </c>
      <c r="H35" s="16">
        <v>53669.71</v>
      </c>
      <c r="I35" s="16">
        <v>2503356.25</v>
      </c>
      <c r="J35" s="16">
        <f t="shared" si="12"/>
        <v>4892076.3900000006</v>
      </c>
    </row>
    <row r="36" spans="1:10" ht="12.75" x14ac:dyDescent="0.2">
      <c r="A36" s="5" t="s">
        <v>27</v>
      </c>
      <c r="B36" s="13">
        <f>+B37+B38+B39+B40+B41+B42+B43+B44</f>
        <v>203311748</v>
      </c>
      <c r="C36" s="18">
        <f>+SUM(C37:C44)</f>
        <v>1265400</v>
      </c>
      <c r="D36" s="13">
        <f>+SUM(D37:D44)</f>
        <v>204577148</v>
      </c>
      <c r="E36" s="13">
        <f>+E37</f>
        <v>0</v>
      </c>
      <c r="F36" s="13">
        <f>+F37</f>
        <v>26151000</v>
      </c>
      <c r="G36" s="13">
        <f>+G37</f>
        <v>26398200.57</v>
      </c>
      <c r="H36" s="13">
        <f>+H37</f>
        <v>954869.25</v>
      </c>
      <c r="I36" s="13">
        <f>+I37</f>
        <v>15304221.93</v>
      </c>
      <c r="J36" s="13">
        <f>+E36+F36+G36+H36+I36</f>
        <v>68808291.75</v>
      </c>
    </row>
    <row r="37" spans="1:10" ht="12.75" x14ac:dyDescent="0.2">
      <c r="A37" s="6" t="s">
        <v>28</v>
      </c>
      <c r="B37" s="16">
        <v>203311748</v>
      </c>
      <c r="C37" s="15">
        <v>1265400</v>
      </c>
      <c r="D37" s="16">
        <f>+B37+C37</f>
        <v>204577148</v>
      </c>
      <c r="E37" s="16">
        <v>0</v>
      </c>
      <c r="F37" s="16">
        <v>26151000</v>
      </c>
      <c r="G37" s="16">
        <v>26398200.57</v>
      </c>
      <c r="H37" s="16">
        <v>954869.25</v>
      </c>
      <c r="I37" s="16">
        <v>15304221.93</v>
      </c>
      <c r="J37" s="16">
        <f>+E37+F37+G37+H37+I37</f>
        <v>68808291.75</v>
      </c>
    </row>
    <row r="38" spans="1:10" ht="12.75" x14ac:dyDescent="0.2">
      <c r="A38" s="6" t="s">
        <v>29</v>
      </c>
      <c r="B38" s="16">
        <v>0</v>
      </c>
      <c r="C38" s="15">
        <v>0</v>
      </c>
      <c r="D38" s="16">
        <f t="shared" ref="D38:D44" si="13">+B38+C38</f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f t="shared" ref="J38:J44" si="14">+E38+F38+G38+H38+I38</f>
        <v>0</v>
      </c>
    </row>
    <row r="39" spans="1:10" ht="12.75" x14ac:dyDescent="0.2">
      <c r="A39" s="6" t="s">
        <v>30</v>
      </c>
      <c r="B39" s="16">
        <v>0</v>
      </c>
      <c r="C39" s="15">
        <v>0</v>
      </c>
      <c r="D39" s="16">
        <f t="shared" si="13"/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f t="shared" si="14"/>
        <v>0</v>
      </c>
    </row>
    <row r="40" spans="1:10" ht="12.75" x14ac:dyDescent="0.2">
      <c r="A40" s="6" t="s">
        <v>31</v>
      </c>
      <c r="B40" s="16">
        <v>0</v>
      </c>
      <c r="C40" s="15">
        <v>0</v>
      </c>
      <c r="D40" s="16">
        <f t="shared" si="13"/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f t="shared" si="14"/>
        <v>0</v>
      </c>
    </row>
    <row r="41" spans="1:10" ht="12.75" x14ac:dyDescent="0.2">
      <c r="A41" s="6" t="s">
        <v>32</v>
      </c>
      <c r="B41" s="16">
        <v>0</v>
      </c>
      <c r="C41" s="15">
        <v>0</v>
      </c>
      <c r="D41" s="16">
        <f t="shared" si="13"/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f t="shared" si="14"/>
        <v>0</v>
      </c>
    </row>
    <row r="42" spans="1:10" ht="12.75" x14ac:dyDescent="0.2">
      <c r="A42" s="6" t="s">
        <v>33</v>
      </c>
      <c r="B42" s="16">
        <v>0</v>
      </c>
      <c r="C42" s="15">
        <v>0</v>
      </c>
      <c r="D42" s="16">
        <f t="shared" si="13"/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f t="shared" si="14"/>
        <v>0</v>
      </c>
    </row>
    <row r="43" spans="1:10" ht="12.75" x14ac:dyDescent="0.2">
      <c r="A43" s="6" t="s">
        <v>34</v>
      </c>
      <c r="B43" s="16">
        <v>0</v>
      </c>
      <c r="C43" s="15">
        <v>0</v>
      </c>
      <c r="D43" s="16">
        <f t="shared" si="13"/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f t="shared" si="14"/>
        <v>0</v>
      </c>
    </row>
    <row r="44" spans="1:10" ht="12.75" x14ac:dyDescent="0.2">
      <c r="A44" s="6" t="s">
        <v>35</v>
      </c>
      <c r="B44" s="16">
        <v>0</v>
      </c>
      <c r="C44" s="15">
        <v>0</v>
      </c>
      <c r="D44" s="16">
        <f t="shared" si="13"/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f t="shared" si="14"/>
        <v>0</v>
      </c>
    </row>
    <row r="45" spans="1:10" ht="12.75" x14ac:dyDescent="0.2">
      <c r="A45" s="5" t="s">
        <v>36</v>
      </c>
      <c r="B45" s="13">
        <v>0</v>
      </c>
      <c r="C45" s="18">
        <v>0</v>
      </c>
      <c r="D45" s="13">
        <f>+SUM(D46:D51)</f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f>+E45+F45+G45+H45+I45</f>
        <v>0</v>
      </c>
    </row>
    <row r="46" spans="1:10" ht="12.75" x14ac:dyDescent="0.2">
      <c r="A46" s="6" t="s">
        <v>37</v>
      </c>
      <c r="B46" s="16">
        <v>0</v>
      </c>
      <c r="C46" s="15">
        <v>0</v>
      </c>
      <c r="D46" s="16">
        <f>+B46+C46</f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f>+E46+F46+G46+H46+I46</f>
        <v>0</v>
      </c>
    </row>
    <row r="47" spans="1:10" ht="12.75" x14ac:dyDescent="0.2">
      <c r="A47" s="6" t="s">
        <v>38</v>
      </c>
      <c r="B47" s="16">
        <v>0</v>
      </c>
      <c r="C47" s="15">
        <v>0</v>
      </c>
      <c r="D47" s="16">
        <f t="shared" ref="D47:D51" si="15">+B47+C47</f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f t="shared" ref="J47:J51" si="16">+E47+F47+G47+H47+I47</f>
        <v>0</v>
      </c>
    </row>
    <row r="48" spans="1:10" ht="12.75" x14ac:dyDescent="0.2">
      <c r="A48" s="6" t="s">
        <v>39</v>
      </c>
      <c r="B48" s="16">
        <v>0</v>
      </c>
      <c r="C48" s="15">
        <v>0</v>
      </c>
      <c r="D48" s="16">
        <f t="shared" si="15"/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f t="shared" si="16"/>
        <v>0</v>
      </c>
    </row>
    <row r="49" spans="1:10" ht="12.75" x14ac:dyDescent="0.2">
      <c r="A49" s="6" t="s">
        <v>40</v>
      </c>
      <c r="B49" s="16">
        <v>0</v>
      </c>
      <c r="C49" s="15">
        <v>0</v>
      </c>
      <c r="D49" s="16">
        <f t="shared" si="15"/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f t="shared" si="16"/>
        <v>0</v>
      </c>
    </row>
    <row r="50" spans="1:10" ht="12.75" x14ac:dyDescent="0.2">
      <c r="A50" s="6" t="s">
        <v>41</v>
      </c>
      <c r="B50" s="16">
        <v>0</v>
      </c>
      <c r="C50" s="15">
        <v>0</v>
      </c>
      <c r="D50" s="16">
        <f t="shared" si="15"/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f t="shared" si="16"/>
        <v>0</v>
      </c>
    </row>
    <row r="51" spans="1:10" ht="12.75" x14ac:dyDescent="0.2">
      <c r="A51" s="6" t="s">
        <v>42</v>
      </c>
      <c r="B51" s="16">
        <v>0</v>
      </c>
      <c r="C51" s="15">
        <v>0</v>
      </c>
      <c r="D51" s="16">
        <f t="shared" si="15"/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f t="shared" si="16"/>
        <v>0</v>
      </c>
    </row>
    <row r="52" spans="1:10" ht="12.75" x14ac:dyDescent="0.2">
      <c r="A52" s="5" t="s">
        <v>43</v>
      </c>
      <c r="B52" s="13">
        <f>+B53+B54+B55+B56+B57+B58+B59+B60+B61</f>
        <v>62404137</v>
      </c>
      <c r="C52" s="18">
        <f>+SUM(C53:C61)</f>
        <v>112769720.60999998</v>
      </c>
      <c r="D52" s="13">
        <f>+SUM(D53:D61)</f>
        <v>175173857.61000001</v>
      </c>
      <c r="E52" s="13">
        <f>+E53</f>
        <v>0</v>
      </c>
      <c r="F52" s="13">
        <f>+F53</f>
        <v>0</v>
      </c>
      <c r="G52" s="13">
        <f>+G53+G54+G55+G56+G57+G58</f>
        <v>11670897.169999998</v>
      </c>
      <c r="H52" s="13">
        <f>+H53+H54+H55+H56+H57+H58</f>
        <v>196352</v>
      </c>
      <c r="I52" s="13">
        <f>+I53+I54+I55+I56+I57+I58+I59+I60+I61</f>
        <v>1280610.24</v>
      </c>
      <c r="J52" s="13">
        <f>+E52+F52+G52+H52+I52</f>
        <v>13147859.409999998</v>
      </c>
    </row>
    <row r="53" spans="1:10" ht="12.75" x14ac:dyDescent="0.2">
      <c r="A53" s="6" t="s">
        <v>44</v>
      </c>
      <c r="B53" s="16">
        <v>27200000</v>
      </c>
      <c r="C53" s="15">
        <v>48128047.920000002</v>
      </c>
      <c r="D53" s="16">
        <f>+B53+C53</f>
        <v>75328047.920000002</v>
      </c>
      <c r="E53" s="16">
        <v>0</v>
      </c>
      <c r="F53" s="16">
        <v>0</v>
      </c>
      <c r="G53" s="16">
        <v>8554312.1699999999</v>
      </c>
      <c r="H53" s="16">
        <v>196352</v>
      </c>
      <c r="I53" s="16">
        <v>1012027.83</v>
      </c>
      <c r="J53" s="16">
        <f>+E53+F53+G53+H53+I53</f>
        <v>9762692</v>
      </c>
    </row>
    <row r="54" spans="1:10" ht="12.75" x14ac:dyDescent="0.2">
      <c r="A54" s="6" t="s">
        <v>45</v>
      </c>
      <c r="B54" s="16">
        <v>2300000</v>
      </c>
      <c r="C54" s="15">
        <v>1074529.1200000001</v>
      </c>
      <c r="D54" s="16">
        <f t="shared" ref="D54:D61" si="17">+B54+C54</f>
        <v>3374529.12</v>
      </c>
      <c r="E54" s="16">
        <v>0</v>
      </c>
      <c r="F54" s="16">
        <v>0</v>
      </c>
      <c r="G54" s="16">
        <v>832724.02</v>
      </c>
      <c r="H54" s="16">
        <v>0</v>
      </c>
      <c r="I54" s="16">
        <v>0</v>
      </c>
      <c r="J54" s="16">
        <f t="shared" ref="J54:J61" si="18">+E54+F54+G54+H54+I54</f>
        <v>832724.02</v>
      </c>
    </row>
    <row r="55" spans="1:10" ht="12.75" x14ac:dyDescent="0.2">
      <c r="A55" s="6" t="s">
        <v>46</v>
      </c>
      <c r="B55" s="16">
        <v>200000</v>
      </c>
      <c r="C55" s="15">
        <v>12100</v>
      </c>
      <c r="D55" s="16">
        <f t="shared" si="17"/>
        <v>212100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f t="shared" si="18"/>
        <v>0</v>
      </c>
    </row>
    <row r="56" spans="1:10" ht="12.75" x14ac:dyDescent="0.2">
      <c r="A56" s="6" t="s">
        <v>47</v>
      </c>
      <c r="B56" s="16">
        <v>25004137</v>
      </c>
      <c r="C56" s="15">
        <v>30003153</v>
      </c>
      <c r="D56" s="16">
        <f t="shared" si="17"/>
        <v>55007290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f t="shared" si="18"/>
        <v>0</v>
      </c>
    </row>
    <row r="57" spans="1:10" ht="12.75" x14ac:dyDescent="0.2">
      <c r="A57" s="6" t="s">
        <v>48</v>
      </c>
      <c r="B57" s="16">
        <v>6100000</v>
      </c>
      <c r="C57" s="15">
        <v>28364632.440000001</v>
      </c>
      <c r="D57" s="16">
        <f>+B57+C57</f>
        <v>34464632.439999998</v>
      </c>
      <c r="E57" s="16">
        <v>0</v>
      </c>
      <c r="F57" s="16">
        <v>0</v>
      </c>
      <c r="G57" s="16">
        <v>2125900.2799999998</v>
      </c>
      <c r="H57" s="16">
        <v>0</v>
      </c>
      <c r="I57" s="16">
        <v>128582.41</v>
      </c>
      <c r="J57" s="16">
        <f t="shared" si="18"/>
        <v>2254482.69</v>
      </c>
    </row>
    <row r="58" spans="1:10" ht="12.75" x14ac:dyDescent="0.2">
      <c r="A58" s="6" t="s">
        <v>49</v>
      </c>
      <c r="B58" s="16">
        <v>500000</v>
      </c>
      <c r="C58" s="15">
        <v>2533934</v>
      </c>
      <c r="D58" s="16">
        <f t="shared" ref="D58:D59" si="19">+B58+C58</f>
        <v>3033934</v>
      </c>
      <c r="E58" s="16">
        <v>0</v>
      </c>
      <c r="F58" s="16">
        <v>0</v>
      </c>
      <c r="G58" s="16">
        <v>157960.70000000001</v>
      </c>
      <c r="H58" s="16">
        <v>0</v>
      </c>
      <c r="I58" s="16">
        <v>0</v>
      </c>
      <c r="J58" s="16">
        <f t="shared" si="18"/>
        <v>157960.70000000001</v>
      </c>
    </row>
    <row r="59" spans="1:10" ht="12.75" x14ac:dyDescent="0.2">
      <c r="A59" s="6" t="s">
        <v>50</v>
      </c>
      <c r="B59" s="16">
        <v>0</v>
      </c>
      <c r="C59" s="15">
        <v>0</v>
      </c>
      <c r="D59" s="16">
        <f t="shared" si="19"/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f t="shared" si="18"/>
        <v>0</v>
      </c>
    </row>
    <row r="60" spans="1:10" ht="12.75" x14ac:dyDescent="0.2">
      <c r="A60" s="6" t="s">
        <v>51</v>
      </c>
      <c r="B60" s="16">
        <v>1000000</v>
      </c>
      <c r="C60" s="15">
        <v>2448600</v>
      </c>
      <c r="D60" s="16">
        <f>+B60+C60</f>
        <v>3448600</v>
      </c>
      <c r="E60" s="16">
        <v>0</v>
      </c>
      <c r="F60" s="16">
        <v>0</v>
      </c>
      <c r="G60" s="16">
        <v>0</v>
      </c>
      <c r="H60" s="16">
        <v>0</v>
      </c>
      <c r="I60" s="16">
        <v>140000</v>
      </c>
      <c r="J60" s="16">
        <f t="shared" si="18"/>
        <v>140000</v>
      </c>
    </row>
    <row r="61" spans="1:10" ht="12.75" x14ac:dyDescent="0.2">
      <c r="A61" s="6" t="s">
        <v>52</v>
      </c>
      <c r="B61" s="16">
        <v>100000</v>
      </c>
      <c r="C61" s="15">
        <v>204724.13</v>
      </c>
      <c r="D61" s="16">
        <f t="shared" si="17"/>
        <v>304724.13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f t="shared" si="18"/>
        <v>0</v>
      </c>
    </row>
    <row r="62" spans="1:10" ht="12.75" x14ac:dyDescent="0.2">
      <c r="A62" s="5" t="s">
        <v>53</v>
      </c>
      <c r="B62" s="13">
        <f>+B63+B64+B65+B66</f>
        <v>11110000</v>
      </c>
      <c r="C62" s="18">
        <f>+SUM(C63:C66)</f>
        <v>18069406.809999999</v>
      </c>
      <c r="D62" s="13">
        <f>+SUM(D63:D66)</f>
        <v>29179406.809999999</v>
      </c>
      <c r="E62" s="13">
        <v>0</v>
      </c>
      <c r="F62" s="13">
        <v>0</v>
      </c>
      <c r="G62" s="13">
        <f>+G63</f>
        <v>446217</v>
      </c>
      <c r="H62" s="13">
        <f>+H63</f>
        <v>646606.32999999996</v>
      </c>
      <c r="I62" s="13">
        <f>+I63</f>
        <v>0</v>
      </c>
      <c r="J62" s="13">
        <f>+E62+F62+G62+H62+I62</f>
        <v>1092823.33</v>
      </c>
    </row>
    <row r="63" spans="1:10" ht="12.75" x14ac:dyDescent="0.2">
      <c r="A63" s="6" t="s">
        <v>54</v>
      </c>
      <c r="B63" s="16">
        <v>11110000</v>
      </c>
      <c r="C63" s="15">
        <v>16371956.129999999</v>
      </c>
      <c r="D63" s="16">
        <f>+B63+C63</f>
        <v>27481956.129999999</v>
      </c>
      <c r="E63" s="16">
        <v>0</v>
      </c>
      <c r="F63" s="16">
        <v>0</v>
      </c>
      <c r="G63" s="16">
        <v>446217</v>
      </c>
      <c r="H63" s="16">
        <v>646606.32999999996</v>
      </c>
      <c r="I63" s="16">
        <v>0</v>
      </c>
      <c r="J63" s="16">
        <f>+E63+F63+G63+H63+I63</f>
        <v>1092823.33</v>
      </c>
    </row>
    <row r="64" spans="1:10" ht="12.75" x14ac:dyDescent="0.2">
      <c r="A64" s="6" t="s">
        <v>55</v>
      </c>
      <c r="B64" s="16">
        <v>0</v>
      </c>
      <c r="C64" s="15">
        <v>1697450.68</v>
      </c>
      <c r="D64" s="16">
        <v>1697450.68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f t="shared" ref="J64:J66" si="20">+E64+F64+G64+H64+I64</f>
        <v>0</v>
      </c>
    </row>
    <row r="65" spans="1:10" ht="12.75" x14ac:dyDescent="0.2">
      <c r="A65" s="6" t="s">
        <v>56</v>
      </c>
      <c r="B65" s="16">
        <v>0</v>
      </c>
      <c r="C65" s="15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f t="shared" si="20"/>
        <v>0</v>
      </c>
    </row>
    <row r="66" spans="1:10" ht="12.75" x14ac:dyDescent="0.2">
      <c r="A66" s="6" t="s">
        <v>57</v>
      </c>
      <c r="B66" s="16">
        <v>0</v>
      </c>
      <c r="C66" s="15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f t="shared" si="20"/>
        <v>0</v>
      </c>
    </row>
    <row r="67" spans="1:10" ht="12.75" x14ac:dyDescent="0.2">
      <c r="A67" s="5" t="s">
        <v>58</v>
      </c>
      <c r="B67" s="13">
        <v>0</v>
      </c>
      <c r="C67" s="18">
        <v>0</v>
      </c>
      <c r="D67" s="13">
        <f>+SUM(D68:D69)</f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f t="shared" ref="J67:J74" si="21">+E67</f>
        <v>0</v>
      </c>
    </row>
    <row r="68" spans="1:10" ht="12.75" x14ac:dyDescent="0.2">
      <c r="A68" s="6" t="s">
        <v>59</v>
      </c>
      <c r="B68" s="16">
        <v>0</v>
      </c>
      <c r="C68" s="15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f t="shared" si="21"/>
        <v>0</v>
      </c>
    </row>
    <row r="69" spans="1:10" ht="12.75" x14ac:dyDescent="0.2">
      <c r="A69" s="6" t="s">
        <v>60</v>
      </c>
      <c r="B69" s="16">
        <v>0</v>
      </c>
      <c r="C69" s="15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f t="shared" si="21"/>
        <v>0</v>
      </c>
    </row>
    <row r="70" spans="1:10" ht="12.75" x14ac:dyDescent="0.2">
      <c r="A70" s="5" t="s">
        <v>61</v>
      </c>
      <c r="B70" s="13">
        <v>0</v>
      </c>
      <c r="C70" s="13">
        <v>0</v>
      </c>
      <c r="D70" s="13">
        <f>+SUM(D71:D73)</f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f t="shared" si="21"/>
        <v>0</v>
      </c>
    </row>
    <row r="71" spans="1:10" ht="12.75" x14ac:dyDescent="0.2">
      <c r="A71" s="6" t="s">
        <v>62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f t="shared" si="21"/>
        <v>0</v>
      </c>
    </row>
    <row r="72" spans="1:10" ht="12.75" x14ac:dyDescent="0.2">
      <c r="A72" s="6" t="s">
        <v>63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f t="shared" si="21"/>
        <v>0</v>
      </c>
    </row>
    <row r="73" spans="1:10" ht="12.75" x14ac:dyDescent="0.2">
      <c r="A73" s="6" t="s">
        <v>64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f t="shared" si="21"/>
        <v>0</v>
      </c>
    </row>
    <row r="74" spans="1:10" ht="12.75" x14ac:dyDescent="0.2">
      <c r="A74" s="7" t="s">
        <v>85</v>
      </c>
      <c r="B74" s="19">
        <v>0</v>
      </c>
      <c r="C74" s="19">
        <v>0</v>
      </c>
      <c r="D74" s="19">
        <f>+SUM(D76:D77)</f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f t="shared" si="21"/>
        <v>0</v>
      </c>
    </row>
    <row r="75" spans="1:10" ht="12.75" x14ac:dyDescent="0.2">
      <c r="A75" s="5" t="s">
        <v>67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f t="shared" ref="J75:J82" si="22">+E75</f>
        <v>0</v>
      </c>
    </row>
    <row r="76" spans="1:10" ht="12.75" x14ac:dyDescent="0.2">
      <c r="A76" s="6" t="s">
        <v>68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f t="shared" si="22"/>
        <v>0</v>
      </c>
    </row>
    <row r="77" spans="1:10" ht="12.75" x14ac:dyDescent="0.2">
      <c r="A77" s="6" t="s">
        <v>69</v>
      </c>
      <c r="B77" s="16">
        <v>0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f t="shared" si="22"/>
        <v>0</v>
      </c>
    </row>
    <row r="78" spans="1:10" ht="12.75" x14ac:dyDescent="0.2">
      <c r="A78" s="5" t="s">
        <v>70</v>
      </c>
      <c r="B78" s="13">
        <v>0</v>
      </c>
      <c r="C78" s="13">
        <v>0</v>
      </c>
      <c r="D78" s="13">
        <f>+SUM(D79:D80)</f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f t="shared" si="22"/>
        <v>0</v>
      </c>
    </row>
    <row r="79" spans="1:10" ht="12.75" x14ac:dyDescent="0.2">
      <c r="A79" s="6" t="s">
        <v>71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f t="shared" si="22"/>
        <v>0</v>
      </c>
    </row>
    <row r="80" spans="1:10" ht="12.75" x14ac:dyDescent="0.2">
      <c r="A80" s="6" t="s">
        <v>72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f t="shared" si="22"/>
        <v>0</v>
      </c>
    </row>
    <row r="81" spans="1:10" ht="12.75" x14ac:dyDescent="0.2">
      <c r="A81" s="5" t="s">
        <v>73</v>
      </c>
      <c r="B81" s="16">
        <v>0</v>
      </c>
      <c r="C81" s="16">
        <v>0</v>
      </c>
      <c r="D81" s="13">
        <f>+SUM(D82)</f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f t="shared" si="22"/>
        <v>0</v>
      </c>
    </row>
    <row r="82" spans="1:10" ht="12.75" x14ac:dyDescent="0.2">
      <c r="A82" s="6" t="s">
        <v>74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f t="shared" si="22"/>
        <v>0</v>
      </c>
    </row>
    <row r="83" spans="1:10" ht="12.75" x14ac:dyDescent="0.2">
      <c r="A83" s="8" t="s">
        <v>65</v>
      </c>
      <c r="B83" s="20">
        <f>+B10+B16+B26+B36+B52+B62</f>
        <v>1587391702</v>
      </c>
      <c r="C83" s="20">
        <f>+C62+C52+C36+C26+C16+C10</f>
        <v>616449046.66999996</v>
      </c>
      <c r="D83" s="20">
        <f>+D10+D16+D26+D36+D52+D62+D67+D70+D74</f>
        <v>2203840748.6699996</v>
      </c>
      <c r="E83" s="20">
        <f>+E10+E16+E36+E26</f>
        <v>74411624.519999996</v>
      </c>
      <c r="F83" s="20">
        <f>+F10+F16+F36+F26</f>
        <v>104357619.81</v>
      </c>
      <c r="G83" s="20">
        <f>+G10+G16+G26+G36+G52+G62</f>
        <v>146879762.46999997</v>
      </c>
      <c r="H83" s="20">
        <f>+H10+H16+H26+H36+H52+H62</f>
        <v>90314326.849999994</v>
      </c>
      <c r="I83" s="20">
        <f>I10+I16+I26+I36+I45+I52+I62+I67+I70+I74+I78</f>
        <v>160137706.85000002</v>
      </c>
      <c r="J83" s="20">
        <f>+E83+F83+G83+H83+I83</f>
        <v>576101040.5</v>
      </c>
    </row>
    <row r="84" spans="1:10" x14ac:dyDescent="0.2">
      <c r="J84" s="4"/>
    </row>
    <row r="85" spans="1:10" x14ac:dyDescent="0.2">
      <c r="J85" s="4"/>
    </row>
    <row r="86" spans="1:10" x14ac:dyDescent="0.2">
      <c r="J86" s="4"/>
    </row>
    <row r="87" spans="1:10" x14ac:dyDescent="0.2">
      <c r="J87" s="4"/>
    </row>
    <row r="88" spans="1:10" x14ac:dyDescent="0.2">
      <c r="J88" s="4"/>
    </row>
    <row r="89" spans="1:10" x14ac:dyDescent="0.2">
      <c r="J89" s="4"/>
    </row>
    <row r="90" spans="1:10" x14ac:dyDescent="0.2">
      <c r="J90" s="4"/>
    </row>
    <row r="91" spans="1:10" x14ac:dyDescent="0.2">
      <c r="J91" s="4"/>
    </row>
    <row r="95" spans="1:10" ht="15.75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10" ht="15.75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7" ht="15.75" x14ac:dyDescent="0.25">
      <c r="B97" s="1"/>
      <c r="C97" s="1"/>
      <c r="D97" s="1"/>
    </row>
    <row r="98" spans="1:7" ht="15.75" x14ac:dyDescent="0.25">
      <c r="B98" s="1"/>
      <c r="C98" s="1"/>
      <c r="D98" s="1"/>
    </row>
    <row r="99" spans="1:7" ht="16.5" thickBot="1" x14ac:dyDescent="0.3">
      <c r="B99" s="1"/>
      <c r="C99" s="1"/>
      <c r="D99" s="1"/>
      <c r="E99" s="21" t="s">
        <v>94</v>
      </c>
      <c r="F99" s="22"/>
      <c r="G99" s="21"/>
    </row>
    <row r="100" spans="1:7" ht="30.75" customHeight="1" thickBot="1" x14ac:dyDescent="0.3">
      <c r="A100" s="9" t="s">
        <v>83</v>
      </c>
      <c r="B100" s="1"/>
      <c r="C100" s="1"/>
      <c r="D100" s="1"/>
      <c r="E100" s="21" t="s">
        <v>91</v>
      </c>
      <c r="F100" s="38" t="s">
        <v>95</v>
      </c>
    </row>
    <row r="101" spans="1:7" ht="61.5" customHeight="1" thickBot="1" x14ac:dyDescent="0.3">
      <c r="A101" s="9" t="s">
        <v>81</v>
      </c>
      <c r="B101" s="1"/>
      <c r="C101" s="1"/>
      <c r="D101" s="1"/>
    </row>
    <row r="102" spans="1:7" ht="105.75" thickBot="1" x14ac:dyDescent="0.3">
      <c r="A102" s="10" t="s">
        <v>82</v>
      </c>
    </row>
    <row r="121" spans="2:9" ht="15" x14ac:dyDescent="0.25">
      <c r="B121"/>
      <c r="C121"/>
      <c r="D121"/>
      <c r="E121"/>
      <c r="F121"/>
      <c r="G121"/>
      <c r="H121"/>
      <c r="I121"/>
    </row>
  </sheetData>
  <mergeCells count="10">
    <mergeCell ref="A1:J1"/>
    <mergeCell ref="A2:J2"/>
    <mergeCell ref="A3:J3"/>
    <mergeCell ref="A4:J4"/>
    <mergeCell ref="A5:J5"/>
    <mergeCell ref="E7:J7"/>
    <mergeCell ref="A7:A8"/>
    <mergeCell ref="B7:B8"/>
    <mergeCell ref="C7:C8"/>
    <mergeCell ref="D7:D8"/>
  </mergeCells>
  <pageMargins left="0.23622047244094491" right="0.23622047244094491" top="0.74803149606299213" bottom="0.74803149606299213" header="0.31496062992125984" footer="0.31496062992125984"/>
  <pageSetup paperSize="5" scale="88" orientation="landscape" r:id="rId1"/>
  <ignoredErrors>
    <ignoredError sqref="C62 D74" formulaRange="1"/>
    <ignoredError sqref="C52:D52 C26:D26 C16:D16 C10 D36 D62" formula="1"/>
    <ignoredError sqref="C36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Ejec- Presup-mayol-2023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Francisco Medina. Medina</cp:lastModifiedBy>
  <cp:lastPrinted>2023-06-16T13:05:58Z</cp:lastPrinted>
  <dcterms:created xsi:type="dcterms:W3CDTF">2021-07-29T18:58:50Z</dcterms:created>
  <dcterms:modified xsi:type="dcterms:W3CDTF">2023-06-16T13:22:14Z</dcterms:modified>
</cp:coreProperties>
</file>