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10- Ejecucion Presupuestaria\AGOSTO 2023\"/>
    </mc:Choice>
  </mc:AlternateContent>
  <bookViews>
    <workbookView xWindow="0" yWindow="0" windowWidth="2370" windowHeight="0"/>
  </bookViews>
  <sheets>
    <sheet name="Ejec- Presup-Agost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N11" i="2"/>
  <c r="N10" i="2"/>
  <c r="N13" i="2"/>
  <c r="N14" i="2"/>
  <c r="N16" i="2"/>
  <c r="N17" i="2"/>
  <c r="N18" i="2"/>
  <c r="N19" i="2"/>
  <c r="N20" i="2"/>
  <c r="N21" i="2"/>
  <c r="N22" i="2"/>
  <c r="N23" i="2"/>
  <c r="N24" i="2"/>
  <c r="N26" i="2"/>
  <c r="N27" i="2"/>
  <c r="N28" i="2"/>
  <c r="N29" i="2"/>
  <c r="N30" i="2"/>
  <c r="N31" i="2"/>
  <c r="N32" i="2"/>
  <c r="N33" i="2"/>
  <c r="N34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2" i="2"/>
  <c r="N53" i="2"/>
  <c r="N54" i="2"/>
  <c r="N55" i="2"/>
  <c r="N56" i="2"/>
  <c r="N57" i="2"/>
  <c r="N58" i="2"/>
  <c r="N59" i="2"/>
  <c r="N60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M25" i="2"/>
  <c r="E36" i="2"/>
  <c r="E52" i="2"/>
  <c r="M9" i="2"/>
  <c r="D15" i="2"/>
  <c r="M61" i="2"/>
  <c r="M51" i="2"/>
  <c r="M35" i="2"/>
  <c r="M15" i="2"/>
  <c r="M82" i="2" l="1"/>
  <c r="L61" i="2"/>
  <c r="L51" i="2"/>
  <c r="L35" i="2"/>
  <c r="L25" i="2"/>
  <c r="L15" i="2"/>
  <c r="L9" i="2"/>
  <c r="L82" i="2" l="1"/>
  <c r="K61" i="2"/>
  <c r="K51" i="2"/>
  <c r="K35" i="2"/>
  <c r="K25" i="2"/>
  <c r="K15" i="2"/>
  <c r="K9" i="2"/>
  <c r="K82" i="2" l="1"/>
  <c r="F9" i="2"/>
  <c r="J51" i="2" l="1"/>
  <c r="J61" i="2" l="1"/>
  <c r="J35" i="2"/>
  <c r="J25" i="2"/>
  <c r="J15" i="2"/>
  <c r="J9" i="2"/>
  <c r="J82" i="2" l="1"/>
  <c r="I25" i="2"/>
  <c r="I61" i="2" l="1"/>
  <c r="I51" i="2"/>
  <c r="I35" i="2"/>
  <c r="I15" i="2"/>
  <c r="I9" i="2"/>
  <c r="I82" i="2" l="1"/>
  <c r="H61" i="2" l="1"/>
  <c r="N61" i="2" s="1"/>
  <c r="H51" i="2"/>
  <c r="H25" i="2" l="1"/>
  <c r="E66" i="2" l="1"/>
  <c r="E69" i="2"/>
  <c r="E73" i="2"/>
  <c r="E77" i="2"/>
  <c r="E80" i="2"/>
  <c r="E37" i="2"/>
  <c r="E38" i="2"/>
  <c r="E39" i="2"/>
  <c r="E40" i="2"/>
  <c r="E41" i="2"/>
  <c r="E42" i="2"/>
  <c r="E43" i="2"/>
  <c r="D9" i="2"/>
  <c r="D25" i="2"/>
  <c r="D35" i="2"/>
  <c r="D51" i="2"/>
  <c r="D61" i="2"/>
  <c r="D82" i="2" l="1"/>
  <c r="E35" i="2"/>
  <c r="H35" i="2"/>
  <c r="H15" i="2"/>
  <c r="H9" i="2"/>
  <c r="H82" i="2" l="1"/>
  <c r="G25" i="2"/>
  <c r="G51" i="2" l="1"/>
  <c r="G35" i="2"/>
  <c r="G15" i="2"/>
  <c r="G9" i="2"/>
  <c r="N9" i="2" s="1"/>
  <c r="G82" i="2" l="1"/>
  <c r="E59" i="2"/>
  <c r="E62" i="2"/>
  <c r="E61" i="2" s="1"/>
  <c r="E57" i="2"/>
  <c r="E58" i="2"/>
  <c r="E56" i="2"/>
  <c r="E53" i="2"/>
  <c r="E55" i="2"/>
  <c r="E60" i="2"/>
  <c r="E46" i="2"/>
  <c r="E47" i="2"/>
  <c r="E48" i="2"/>
  <c r="E49" i="2"/>
  <c r="E50" i="2"/>
  <c r="E45" i="2"/>
  <c r="E27" i="2"/>
  <c r="E28" i="2"/>
  <c r="E29" i="2"/>
  <c r="E30" i="2"/>
  <c r="E31" i="2"/>
  <c r="E32" i="2"/>
  <c r="E33" i="2"/>
  <c r="E34" i="2"/>
  <c r="E26" i="2"/>
  <c r="E17" i="2"/>
  <c r="E18" i="2"/>
  <c r="E19" i="2"/>
  <c r="E20" i="2"/>
  <c r="E21" i="2"/>
  <c r="E22" i="2"/>
  <c r="E23" i="2"/>
  <c r="E24" i="2"/>
  <c r="E16" i="2"/>
  <c r="E11" i="2"/>
  <c r="E12" i="2"/>
  <c r="E13" i="2"/>
  <c r="E14" i="2"/>
  <c r="E10" i="2"/>
  <c r="E9" i="2" l="1"/>
  <c r="E15" i="2"/>
  <c r="E25" i="2"/>
  <c r="E44" i="2"/>
  <c r="C15" i="2"/>
  <c r="C61" i="2" l="1"/>
  <c r="F51" i="2"/>
  <c r="N51" i="2" s="1"/>
  <c r="C51" i="2"/>
  <c r="F35" i="2"/>
  <c r="N35" i="2" s="1"/>
  <c r="C35" i="2"/>
  <c r="F25" i="2"/>
  <c r="N25" i="2" s="1"/>
  <c r="C25" i="2"/>
  <c r="F15" i="2"/>
  <c r="N15" i="2" s="1"/>
  <c r="C9" i="2"/>
  <c r="C82" i="2" l="1"/>
  <c r="F82" i="2"/>
  <c r="N82" i="2" s="1"/>
  <c r="E54" i="2"/>
  <c r="E51" i="2" s="1"/>
  <c r="E82" i="2" s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<sst xmlns="http://schemas.openxmlformats.org/spreadsheetml/2006/main" count="97" uniqueCount="97">
  <si>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</si>
  <si>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</si>
  <si>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</si>
  <si>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</si>
  <si>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</si>
  <si>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</si>
  <si>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</si>
  <si>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</si>
  <si>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</si>
  <si>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</si>
  <si>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</si>
  <si>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</si>
  <si>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</si>
  <si>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</si>
  <si>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</si>
  <si>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</si>
  <si>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</si>
  <si>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</si>
  <si>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</si>
  <si>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</si>
  <si>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</si>
  <si>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</si>
  <si>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</si>
  <si>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</si>
  <si>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</si>
  <si>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</si>
  <si>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</si>
  <si>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</si>
  <si>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</si>
  <si>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</si>
  <si>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</si>
  <si>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</si>
  <si>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</si>
  <si>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</si>
  <si>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</si>
  <si>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</si>
  <si>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</si>
  <si>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</si>
  <si>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</si>
  <si>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</si>
  <si>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</si>
  <si>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</si>
  <si>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</si>
  <si>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</si>
  <si>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</si>
  <si>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</si>
  <si>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</si>
  <si>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</si>
  <si>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</si>
  <si>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</si>
  <si>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</si>
  <si>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</si>
  <si>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</si>
  <si>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</si>
  <si>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</si>
  <si>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</si>
  <si>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</si>
  <si>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</si>
  <si>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</si>
  <si>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</si>
  <si>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</si>
  <si>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</si>
  <si>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</si>
  <si>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</si>
  <si>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</si>
  <si>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</si>
  <si>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</si>
  <si>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</si>
  <si>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</si>
  <si>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</si>
  <si>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</si>
  <si>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</si>
  <si>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</si>
  <si>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</si>
  <si>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</si>
  <si>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</si>
  <si>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</si>
  <si>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</si>
  <si>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</si>
  <si>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</si>
  <si>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</si>
  <si>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</si>
  <si>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</si>
  <si>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</si>
  <si>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>Febrero</t>
  </si>
  <si>
    <t>Modificacion Presupuestaria</t>
  </si>
  <si>
    <t>Marzo</t>
  </si>
  <si>
    <t>Abril</t>
  </si>
  <si>
    <t>Mayo</t>
  </si>
  <si>
    <t>Junio</t>
  </si>
  <si>
    <t>Formato:   EXCEL   Tamaño:  50.4 KB</t>
  </si>
  <si>
    <t>Julio</t>
  </si>
  <si>
    <t xml:space="preserve">             Consejo Nacional para la Niñez y la Adolescencia</t>
  </si>
  <si>
    <t xml:space="preserve">        Presupuesto de Gastos y Aplicaciones Financieras</t>
  </si>
  <si>
    <t xml:space="preserve">        Año 2023</t>
  </si>
  <si>
    <t>Agosto</t>
  </si>
  <si>
    <t xml:space="preserve">Fecha:  11/9/2023          Hora:   10.31 a.m.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</si>
</sst>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6" fillId="3" borderId="3" xfId="0" applyFont="1" applyFill="1" applyBorder="1" applyAlignment="1">
      <alignment horizontal="center"/>
    </xf>
    <xf numFmtId="39" fontId="4" fillId="0" borderId="0" xfId="0" applyNumberFormat="1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9" fillId="0" borderId="0" xfId="0" applyFont="1" applyBorder="1" applyAlignment="1">
      <alignment horizontal="left"/>
    </xf>
    <xf numFmtId="0" fontId="11" fillId="4" borderId="2" xfId="0" applyFont="1" applyFill="1" applyBorder="1" applyAlignment="1">
      <alignment vertical="center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0" borderId="1" xfId="0" applyFont="1" applyBorder="1" applyAlignment="1">
      <alignment horizontal="left"/>
    </xf>
    <xf numFmtId="165" fontId="9" fillId="0" borderId="1" xfId="0" applyNumberFormat="1" applyFont="1" applyBorder="1"/>
    <xf numFmtId="39" fontId="9" fillId="0" borderId="0" xfId="0" applyNumberFormat="1" applyFont="1"/>
    <xf numFmtId="164" fontId="10" fillId="0" borderId="0" xfId="1" applyFont="1" applyAlignment="1">
      <alignment horizontal="right"/>
    </xf>
    <xf numFmtId="39" fontId="10" fillId="0" borderId="0" xfId="0" applyNumberFormat="1" applyFont="1" applyFill="1"/>
    <xf numFmtId="39" fontId="10" fillId="0" borderId="0" xfId="0" applyNumberFormat="1" applyFont="1"/>
    <xf numFmtId="164" fontId="10" fillId="0" borderId="0" xfId="1" applyFont="1"/>
    <xf numFmtId="39" fontId="9" fillId="0" borderId="0" xfId="0" applyNumberFormat="1" applyFont="1" applyFill="1"/>
    <xf numFmtId="39" fontId="9" fillId="0" borderId="0" xfId="0" applyNumberFormat="1" applyFont="1" applyBorder="1"/>
    <xf numFmtId="39" fontId="9" fillId="4" borderId="2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7" fillId="0" borderId="5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8" fontId="7" fillId="0" borderId="0" xfId="0" applyNumberFormat="1" applyFont="1" applyBorder="1" applyAlignment="1">
      <alignment horizontal="center" wrapText="1" readingOrder="1"/>
    </xf>
    <xf numFmtId="0" fontId="5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14816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14816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2524126</xdr:colOff>
      <xdr:row>84</xdr:row>
      <xdr:rowOff>23811</xdr:rowOff>
    </xdr:from>
    <xdr:to>
      <xdr:col>7</xdr:col>
      <xdr:colOff>254795</xdr:colOff>
      <xdr:row>91</xdr:row>
      <xdr:rowOff>95248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6" y="14477999"/>
          <a:ext cx="7172325" cy="11549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117"/>
  <sheetViews>
    <sheetView showGridLines="0" tabSelected="1" zoomScale="80" zoomScaleNormal="80" workbookViewId="0"/>
  </sheetViews>
  <sheetFormatPr baseColWidth="10" defaultColWidth="11.42578125" defaultRowHeight="12" x14ac:dyDescent="0.2"/>
  <cols>
    <col min="1" max="1" width="4" style="2" customWidth="1"/>
    <col min="2" max="2" width="63.85546875" style="2" customWidth="1"/>
    <col min="3" max="3" width="16.28515625" style="2" bestFit="1" customWidth="1"/>
    <col min="4" max="4" width="16.7109375" style="2" customWidth="1"/>
    <col min="5" max="5" width="16" style="2" customWidth="1"/>
    <col min="6" max="6" width="13.5703125" style="2" customWidth="1"/>
    <col min="7" max="7" width="15" style="2" customWidth="1"/>
    <col min="8" max="8" width="14.28515625" style="2" customWidth="1"/>
    <col min="9" max="9" width="13.5703125" style="2" customWidth="1"/>
    <col min="10" max="11" width="14.5703125" style="2" customWidth="1"/>
    <col min="12" max="14" width="14.5703125" style="2" bestFit="1" customWidth="1"/>
    <col min="15" max="16384" width="11.42578125" style="2"/>
  </cols>
  <sheetData>
    <row r="1" spans="2:14" ht="21" customHeight="1" x14ac:dyDescent="0.35">
      <c r="B1" s="25" t="s">
        <v>92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2:14" ht="18" customHeight="1" x14ac:dyDescent="0.2">
      <c r="B2" s="27" t="s">
        <v>94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21" x14ac:dyDescent="0.35">
      <c r="B3" s="29" t="s">
        <v>93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ht="21" customHeight="1" x14ac:dyDescent="0.35">
      <c r="B4" s="30">
        <v>989765207.52999997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6" spans="2:14" ht="25.5" customHeight="1" x14ac:dyDescent="0.2">
      <c r="B6" s="35" t="s">
        <v>66</v>
      </c>
      <c r="C6" s="36" t="s">
        <v>75</v>
      </c>
      <c r="D6" s="36" t="s">
        <v>85</v>
      </c>
      <c r="E6" s="36" t="s">
        <v>82</v>
      </c>
      <c r="F6" s="32" t="s">
        <v>76</v>
      </c>
      <c r="G6" s="33"/>
      <c r="H6" s="33"/>
      <c r="I6" s="33"/>
      <c r="J6" s="33"/>
      <c r="K6" s="33"/>
      <c r="L6" s="33"/>
      <c r="M6" s="33"/>
      <c r="N6" s="34"/>
    </row>
    <row r="7" spans="2:14" x14ac:dyDescent="0.2">
      <c r="B7" s="35"/>
      <c r="C7" s="37"/>
      <c r="D7" s="37"/>
      <c r="E7" s="37"/>
      <c r="F7" s="3" t="s">
        <v>77</v>
      </c>
      <c r="G7" s="3" t="s">
        <v>84</v>
      </c>
      <c r="H7" s="3" t="s">
        <v>86</v>
      </c>
      <c r="I7" s="3" t="s">
        <v>87</v>
      </c>
      <c r="J7" s="3" t="s">
        <v>88</v>
      </c>
      <c r="K7" s="3" t="s">
        <v>89</v>
      </c>
      <c r="L7" s="3" t="s">
        <v>91</v>
      </c>
      <c r="M7" s="3" t="s">
        <v>95</v>
      </c>
      <c r="N7" s="3" t="s">
        <v>78</v>
      </c>
    </row>
    <row r="8" spans="2:14" ht="12.75" x14ac:dyDescent="0.2">
      <c r="B8" s="11" t="s">
        <v>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2:14" ht="12.75" x14ac:dyDescent="0.2">
      <c r="B9" s="5" t="s">
        <v>1</v>
      </c>
      <c r="C9" s="13">
        <f t="shared" ref="C9:F9" si="0">+C10+C11+C12+C13+C14</f>
        <v>901524879</v>
      </c>
      <c r="D9" s="13">
        <f>+SUM(D10:D14)</f>
        <v>326619957.88</v>
      </c>
      <c r="E9" s="13">
        <f>+SUM(E10:E14)</f>
        <v>1228144836.8800001</v>
      </c>
      <c r="F9" s="13">
        <f t="shared" si="0"/>
        <v>72844998.450000003</v>
      </c>
      <c r="G9" s="13">
        <f t="shared" ref="G9" si="1">+G10+G11+G12+G13+G14</f>
        <v>70112625.349999994</v>
      </c>
      <c r="H9" s="13">
        <f t="shared" ref="H9" si="2">+H10+H11+H12+H13+H14</f>
        <v>69330205.030000001</v>
      </c>
      <c r="I9" s="13">
        <f t="shared" ref="I9:J9" si="3">+I10+I11+I12+I13+I14</f>
        <v>70559062.549999997</v>
      </c>
      <c r="J9" s="13">
        <f t="shared" si="3"/>
        <v>117899836.83</v>
      </c>
      <c r="K9" s="13">
        <f>+K10+K11+K12+K13+K14</f>
        <v>78269613.769999996</v>
      </c>
      <c r="L9" s="13">
        <f>+L10+L11+L12+L13+L14</f>
        <v>77241454.390000015</v>
      </c>
      <c r="M9" s="13">
        <f>+M10+M11+M12+M13+M14</f>
        <v>76874993.960000008</v>
      </c>
      <c r="N9" s="13">
        <f>+F9+G9+H9+I9+J9+K9+L9+M9</f>
        <v>633132790.33000004</v>
      </c>
    </row>
    <row r="10" spans="2:14" ht="12.75" x14ac:dyDescent="0.2">
      <c r="B10" s="6" t="s">
        <v>2</v>
      </c>
      <c r="C10" s="14">
        <v>641765152</v>
      </c>
      <c r="D10" s="15">
        <v>225480354.94</v>
      </c>
      <c r="E10" s="16">
        <f>+C10+D10</f>
        <v>867245506.94000006</v>
      </c>
      <c r="F10" s="16">
        <v>60903700</v>
      </c>
      <c r="G10" s="16">
        <v>58848548.420000002</v>
      </c>
      <c r="H10" s="16">
        <v>58046647.899999999</v>
      </c>
      <c r="I10" s="16">
        <v>59032535.780000001</v>
      </c>
      <c r="J10" s="16">
        <v>58349750</v>
      </c>
      <c r="K10" s="16">
        <v>62186175.82</v>
      </c>
      <c r="L10" s="16">
        <v>64412136.340000004</v>
      </c>
      <c r="M10" s="16">
        <v>64516580.520000003</v>
      </c>
      <c r="N10" s="16">
        <f t="shared" ref="N10:N73" si="4">+F10+G10+H10+I10+J10+K10+L10+M10</f>
        <v>486296074.77999997</v>
      </c>
    </row>
    <row r="11" spans="2:14" ht="12.75" x14ac:dyDescent="0.2">
      <c r="B11" s="6" t="s">
        <v>3</v>
      </c>
      <c r="C11" s="14">
        <v>171249248</v>
      </c>
      <c r="D11" s="15">
        <v>62730598.07</v>
      </c>
      <c r="E11" s="16">
        <f t="shared" ref="E11:E14" si="5">+C11+D11</f>
        <v>233979846.06999999</v>
      </c>
      <c r="F11" s="16">
        <v>2708591.12</v>
      </c>
      <c r="G11" s="16">
        <v>2450334.0699999998</v>
      </c>
      <c r="H11" s="16">
        <v>2580103.25</v>
      </c>
      <c r="I11" s="16">
        <v>2713777.1</v>
      </c>
      <c r="J11" s="16">
        <v>50701675.530000001</v>
      </c>
      <c r="K11" s="16">
        <v>6649157.8499999996</v>
      </c>
      <c r="L11" s="16">
        <v>3327424.84</v>
      </c>
      <c r="M11" s="16">
        <v>2676101.5499999998</v>
      </c>
      <c r="N11" s="16">
        <f>+F11+G11+H11+I11+J11+K11+L11+M11</f>
        <v>73807165.310000002</v>
      </c>
    </row>
    <row r="12" spans="2:14" ht="12.75" x14ac:dyDescent="0.2">
      <c r="B12" s="6" t="s">
        <v>4</v>
      </c>
      <c r="C12" s="14">
        <v>486000</v>
      </c>
      <c r="D12" s="15">
        <v>-386000</v>
      </c>
      <c r="E12" s="16">
        <f t="shared" si="5"/>
        <v>100000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7289.49</v>
      </c>
      <c r="N12" s="16">
        <f t="shared" si="4"/>
        <v>7289.49</v>
      </c>
    </row>
    <row r="13" spans="2:14" ht="12.75" x14ac:dyDescent="0.2">
      <c r="B13" s="6" t="s">
        <v>5</v>
      </c>
      <c r="C13" s="16">
        <v>0</v>
      </c>
      <c r="D13" s="15">
        <v>0</v>
      </c>
      <c r="E13" s="16">
        <f t="shared" si="5"/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f t="shared" si="4"/>
        <v>0</v>
      </c>
    </row>
    <row r="14" spans="2:14" ht="12.75" x14ac:dyDescent="0.2">
      <c r="B14" s="6" t="s">
        <v>6</v>
      </c>
      <c r="C14" s="17">
        <v>88024479</v>
      </c>
      <c r="D14" s="15">
        <v>38795004.869999997</v>
      </c>
      <c r="E14" s="16">
        <f t="shared" si="5"/>
        <v>126819483.87</v>
      </c>
      <c r="F14" s="16">
        <v>9232707.3300000001</v>
      </c>
      <c r="G14" s="16">
        <v>8813742.8599999994</v>
      </c>
      <c r="H14" s="16">
        <v>8703453.8800000008</v>
      </c>
      <c r="I14" s="16">
        <v>8812749.6699999999</v>
      </c>
      <c r="J14" s="16">
        <v>8848411.3000000007</v>
      </c>
      <c r="K14" s="16">
        <v>9434280.0999999996</v>
      </c>
      <c r="L14" s="16">
        <v>9501893.2100000009</v>
      </c>
      <c r="M14" s="16">
        <v>9675022.4000000004</v>
      </c>
      <c r="N14" s="16">
        <f t="shared" si="4"/>
        <v>73022260.750000015</v>
      </c>
    </row>
    <row r="15" spans="2:14" ht="12.75" x14ac:dyDescent="0.2">
      <c r="B15" s="5" t="s">
        <v>7</v>
      </c>
      <c r="C15" s="13">
        <f>+C16+C17+C18+C19+C20+C21+C22+C23+C24</f>
        <v>202813487</v>
      </c>
      <c r="D15" s="18">
        <f>+SUM(D16:D24)</f>
        <v>157502929.73000002</v>
      </c>
      <c r="E15" s="13">
        <f>+SUM(E16:E24)</f>
        <v>360316416.73000002</v>
      </c>
      <c r="F15" s="13">
        <f t="shared" ref="F15:G15" si="6">+F16+F17+F18+F19+F20+F21+F22+F23+F24</f>
        <v>1566626.07</v>
      </c>
      <c r="G15" s="13">
        <f t="shared" si="6"/>
        <v>7686411.1200000001</v>
      </c>
      <c r="H15" s="13">
        <f t="shared" ref="H15" si="7">+H16+H17+H18+H19+H20+H21+H22+H23+H24</f>
        <v>29827900.550000001</v>
      </c>
      <c r="I15" s="13">
        <f t="shared" ref="I15:J15" si="8">+I16+I17+I18+I19+I20+I21+I22+I23+I24</f>
        <v>10815435.02</v>
      </c>
      <c r="J15" s="13">
        <f t="shared" si="8"/>
        <v>15142371.050000003</v>
      </c>
      <c r="K15" s="13">
        <f>+K16+K17+K18+K19+K20+K21+K22+K23+K24</f>
        <v>34518834.149999999</v>
      </c>
      <c r="L15" s="13">
        <f>+L16+L17+L18+L19+L20+L21+L22+L23+L24</f>
        <v>16616237.01</v>
      </c>
      <c r="M15" s="13">
        <f>+M16+M17+M18+M19+M20+M21+M22+M23+M24</f>
        <v>14463313.189999999</v>
      </c>
      <c r="N15" s="13">
        <f t="shared" si="4"/>
        <v>130637128.16000001</v>
      </c>
    </row>
    <row r="16" spans="2:14" ht="12.75" x14ac:dyDescent="0.2">
      <c r="B16" s="6" t="s">
        <v>8</v>
      </c>
      <c r="C16" s="16">
        <v>31560000</v>
      </c>
      <c r="D16" s="15">
        <v>24024817.43</v>
      </c>
      <c r="E16" s="16">
        <f>+C16+D16</f>
        <v>55584817.43</v>
      </c>
      <c r="F16" s="16">
        <v>613298.44999999995</v>
      </c>
      <c r="G16" s="16">
        <v>3102635.74</v>
      </c>
      <c r="H16" s="16">
        <v>5890197.1100000003</v>
      </c>
      <c r="I16" s="16">
        <v>1202294.6299999999</v>
      </c>
      <c r="J16" s="16">
        <v>9250333.5500000007</v>
      </c>
      <c r="K16" s="16">
        <v>7492415.5899999999</v>
      </c>
      <c r="L16" s="16">
        <v>2506949.14</v>
      </c>
      <c r="M16" s="16">
        <v>1546371.55</v>
      </c>
      <c r="N16" s="16">
        <f t="shared" si="4"/>
        <v>31604495.760000002</v>
      </c>
    </row>
    <row r="17" spans="2:14" ht="12.75" x14ac:dyDescent="0.2">
      <c r="B17" s="6" t="s">
        <v>9</v>
      </c>
      <c r="C17" s="16">
        <v>27250000</v>
      </c>
      <c r="D17" s="15">
        <v>-1083322.46</v>
      </c>
      <c r="E17" s="16">
        <f t="shared" ref="E17:E24" si="9">+C17+D17</f>
        <v>26166677.539999999</v>
      </c>
      <c r="F17" s="16">
        <v>0</v>
      </c>
      <c r="G17" s="16">
        <v>0</v>
      </c>
      <c r="H17" s="16">
        <v>161912.51999999999</v>
      </c>
      <c r="I17" s="16">
        <v>2133838.84</v>
      </c>
      <c r="J17" s="16">
        <v>123978</v>
      </c>
      <c r="K17" s="16">
        <v>4623418.13</v>
      </c>
      <c r="L17" s="16">
        <v>2296872.31</v>
      </c>
      <c r="M17" s="16">
        <v>1512202.92</v>
      </c>
      <c r="N17" s="16">
        <f t="shared" si="4"/>
        <v>10852222.720000001</v>
      </c>
    </row>
    <row r="18" spans="2:14" ht="12.75" x14ac:dyDescent="0.2">
      <c r="B18" s="6" t="s">
        <v>10</v>
      </c>
      <c r="C18" s="16">
        <v>19500000</v>
      </c>
      <c r="D18" s="15">
        <v>-8484000</v>
      </c>
      <c r="E18" s="16">
        <f t="shared" si="9"/>
        <v>11016000</v>
      </c>
      <c r="F18" s="16">
        <v>0</v>
      </c>
      <c r="G18" s="16">
        <v>1344143</v>
      </c>
      <c r="H18" s="16">
        <v>1196535</v>
      </c>
      <c r="I18" s="16">
        <v>853608</v>
      </c>
      <c r="J18" s="16">
        <v>1262454</v>
      </c>
      <c r="K18" s="16">
        <v>1544609.96</v>
      </c>
      <c r="L18" s="16">
        <v>1307064</v>
      </c>
      <c r="M18" s="16">
        <v>1128730</v>
      </c>
      <c r="N18" s="16">
        <f t="shared" si="4"/>
        <v>8637143.9600000009</v>
      </c>
    </row>
    <row r="19" spans="2:14" ht="12.75" x14ac:dyDescent="0.2">
      <c r="B19" s="6" t="s">
        <v>11</v>
      </c>
      <c r="C19" s="16">
        <v>1500000</v>
      </c>
      <c r="D19" s="15">
        <v>6671086</v>
      </c>
      <c r="E19" s="16">
        <f t="shared" si="9"/>
        <v>8171086</v>
      </c>
      <c r="F19" s="16">
        <v>0</v>
      </c>
      <c r="G19" s="16">
        <v>13467.01</v>
      </c>
      <c r="H19" s="16">
        <v>1541043.88</v>
      </c>
      <c r="I19" s="16">
        <v>543800</v>
      </c>
      <c r="J19" s="16">
        <v>132446.66</v>
      </c>
      <c r="K19" s="16">
        <v>854737.62</v>
      </c>
      <c r="L19" s="16">
        <v>160715.09</v>
      </c>
      <c r="M19" s="16">
        <v>576433.34</v>
      </c>
      <c r="N19" s="16">
        <f t="shared" si="4"/>
        <v>3822643.5999999996</v>
      </c>
    </row>
    <row r="20" spans="2:14" ht="12.75" x14ac:dyDescent="0.2">
      <c r="B20" s="6" t="s">
        <v>12</v>
      </c>
      <c r="C20" s="16">
        <v>33196063</v>
      </c>
      <c r="D20" s="15">
        <v>22970597.800000001</v>
      </c>
      <c r="E20" s="16">
        <f t="shared" si="9"/>
        <v>56166660.799999997</v>
      </c>
      <c r="F20" s="16">
        <v>928922.88</v>
      </c>
      <c r="G20" s="16">
        <v>1567115.62</v>
      </c>
      <c r="H20" s="16">
        <v>5279386.5999999996</v>
      </c>
      <c r="I20" s="16">
        <v>2111095.67</v>
      </c>
      <c r="J20" s="16">
        <v>1698625.4</v>
      </c>
      <c r="K20" s="16">
        <v>3647438.4</v>
      </c>
      <c r="L20" s="16">
        <v>2260324.4700000002</v>
      </c>
      <c r="M20" s="16">
        <v>2448906.88</v>
      </c>
      <c r="N20" s="16">
        <f t="shared" si="4"/>
        <v>19941815.919999998</v>
      </c>
    </row>
    <row r="21" spans="2:14" ht="12.75" x14ac:dyDescent="0.2">
      <c r="B21" s="6" t="s">
        <v>13</v>
      </c>
      <c r="C21" s="16">
        <v>11900000</v>
      </c>
      <c r="D21" s="15">
        <v>9465222.6899999995</v>
      </c>
      <c r="E21" s="16">
        <f t="shared" si="9"/>
        <v>21365222.689999998</v>
      </c>
      <c r="F21" s="16">
        <v>19104.740000000002</v>
      </c>
      <c r="G21" s="16">
        <v>1646117.95</v>
      </c>
      <c r="H21" s="16">
        <v>3380348.06</v>
      </c>
      <c r="I21" s="16">
        <v>7680</v>
      </c>
      <c r="J21" s="16">
        <v>1909692.14</v>
      </c>
      <c r="K21" s="16">
        <v>1340534.48</v>
      </c>
      <c r="L21" s="16">
        <v>5625055.2199999997</v>
      </c>
      <c r="M21" s="16">
        <v>2290602.34</v>
      </c>
      <c r="N21" s="16">
        <f t="shared" si="4"/>
        <v>16219134.93</v>
      </c>
    </row>
    <row r="22" spans="2:14" ht="25.5" x14ac:dyDescent="0.2">
      <c r="B22" s="24" t="s">
        <v>14</v>
      </c>
      <c r="C22" s="16">
        <v>13100000</v>
      </c>
      <c r="D22" s="15">
        <v>45129357.100000001</v>
      </c>
      <c r="E22" s="16">
        <f t="shared" si="9"/>
        <v>58229357.100000001</v>
      </c>
      <c r="F22" s="16">
        <v>0</v>
      </c>
      <c r="G22" s="16">
        <v>0</v>
      </c>
      <c r="H22" s="16">
        <v>7400299.5099999998</v>
      </c>
      <c r="I22" s="16">
        <v>2311264.06</v>
      </c>
      <c r="J22" s="16">
        <v>594558.63</v>
      </c>
      <c r="K22" s="16">
        <v>4808952.09</v>
      </c>
      <c r="L22" s="16">
        <v>196496.84</v>
      </c>
      <c r="M22" s="16">
        <v>1849822.83</v>
      </c>
      <c r="N22" s="16">
        <f t="shared" si="4"/>
        <v>17161393.960000001</v>
      </c>
    </row>
    <row r="23" spans="2:14" ht="12.75" x14ac:dyDescent="0.2">
      <c r="B23" s="6" t="s">
        <v>15</v>
      </c>
      <c r="C23" s="16">
        <v>38907424</v>
      </c>
      <c r="D23" s="15">
        <v>63221571.93</v>
      </c>
      <c r="E23" s="16">
        <f t="shared" si="9"/>
        <v>102128995.93000001</v>
      </c>
      <c r="F23" s="16">
        <v>5300</v>
      </c>
      <c r="G23" s="16">
        <v>12931.8</v>
      </c>
      <c r="H23" s="16">
        <v>3529110.73</v>
      </c>
      <c r="I23" s="16">
        <v>1584121.82</v>
      </c>
      <c r="J23" s="16">
        <v>94946.8</v>
      </c>
      <c r="K23" s="16">
        <v>10066390.48</v>
      </c>
      <c r="L23" s="16">
        <v>2262759.94</v>
      </c>
      <c r="M23" s="16">
        <v>3102899.73</v>
      </c>
      <c r="N23" s="16">
        <f t="shared" si="4"/>
        <v>20658461.300000001</v>
      </c>
    </row>
    <row r="24" spans="2:14" ht="12.75" x14ac:dyDescent="0.2">
      <c r="B24" s="6" t="s">
        <v>16</v>
      </c>
      <c r="C24" s="16">
        <v>25900000</v>
      </c>
      <c r="D24" s="15">
        <v>-4412400.76</v>
      </c>
      <c r="E24" s="16">
        <f t="shared" si="9"/>
        <v>21487599.240000002</v>
      </c>
      <c r="F24" s="16">
        <v>0</v>
      </c>
      <c r="G24" s="16">
        <v>0</v>
      </c>
      <c r="H24" s="16">
        <v>1449067.14</v>
      </c>
      <c r="I24" s="16">
        <v>67732</v>
      </c>
      <c r="J24" s="16">
        <v>75335.87</v>
      </c>
      <c r="K24" s="16">
        <v>140337.4</v>
      </c>
      <c r="L24" s="16">
        <v>0</v>
      </c>
      <c r="M24" s="16">
        <v>7343.6</v>
      </c>
      <c r="N24" s="16">
        <f t="shared" si="4"/>
        <v>1739816.0099999998</v>
      </c>
    </row>
    <row r="25" spans="2:14" ht="12.75" x14ac:dyDescent="0.2">
      <c r="B25" s="5" t="s">
        <v>17</v>
      </c>
      <c r="C25" s="13">
        <f>+C26+C27+C28+C29+C30+C31+C32+C33+C34</f>
        <v>206227451</v>
      </c>
      <c r="D25" s="18">
        <f>+SUM(D26:D34)</f>
        <v>113741814.16999999</v>
      </c>
      <c r="E25" s="13">
        <f>+SUM(E26:E34)</f>
        <v>319969265.17000002</v>
      </c>
      <c r="F25" s="13">
        <f>+F26+F27+F30+F31</f>
        <v>0</v>
      </c>
      <c r="G25" s="13">
        <f>+G32</f>
        <v>407583.34</v>
      </c>
      <c r="H25" s="13">
        <f t="shared" ref="H25:M25" si="10">+H26+H27+H28+H29+H30+H31+H32+H33+H34</f>
        <v>9206342.1499999985</v>
      </c>
      <c r="I25" s="13">
        <f t="shared" si="10"/>
        <v>7142001.7000000011</v>
      </c>
      <c r="J25" s="13">
        <f t="shared" si="10"/>
        <v>10510666.800000001</v>
      </c>
      <c r="K25" s="13">
        <f t="shared" si="10"/>
        <v>35410116.710000001</v>
      </c>
      <c r="L25" s="13">
        <f t="shared" si="10"/>
        <v>7433486.8300000001</v>
      </c>
      <c r="M25" s="13">
        <f t="shared" si="10"/>
        <v>15231976.550000003</v>
      </c>
      <c r="N25" s="13">
        <f t="shared" si="4"/>
        <v>85342174.079999998</v>
      </c>
    </row>
    <row r="26" spans="2:14" ht="12.75" x14ac:dyDescent="0.2">
      <c r="B26" s="6" t="s">
        <v>18</v>
      </c>
      <c r="C26" s="16">
        <v>74665085</v>
      </c>
      <c r="D26" s="15">
        <v>48720317.420000002</v>
      </c>
      <c r="E26" s="16">
        <f>+C26+D26</f>
        <v>123385402.42</v>
      </c>
      <c r="F26" s="16">
        <v>0</v>
      </c>
      <c r="G26" s="16">
        <v>0</v>
      </c>
      <c r="H26" s="16">
        <v>1997342.67</v>
      </c>
      <c r="I26" s="16">
        <v>6859250.5700000003</v>
      </c>
      <c r="J26" s="16">
        <v>6256576.0999999996</v>
      </c>
      <c r="K26" s="16">
        <v>8872549.8800000008</v>
      </c>
      <c r="L26" s="16">
        <v>4851603.46</v>
      </c>
      <c r="M26" s="16">
        <v>7414134.4500000002</v>
      </c>
      <c r="N26" s="16">
        <f t="shared" si="4"/>
        <v>36251457.130000003</v>
      </c>
    </row>
    <row r="27" spans="2:14" ht="12.75" x14ac:dyDescent="0.2">
      <c r="B27" s="6" t="s">
        <v>19</v>
      </c>
      <c r="C27" s="16">
        <v>17442366</v>
      </c>
      <c r="D27" s="15">
        <v>36485526.649999999</v>
      </c>
      <c r="E27" s="16">
        <f t="shared" ref="E27:E34" si="11">+C27+D27</f>
        <v>53927892.649999999</v>
      </c>
      <c r="F27" s="16">
        <v>0</v>
      </c>
      <c r="G27" s="16">
        <v>0</v>
      </c>
      <c r="H27" s="16">
        <v>2605114.84</v>
      </c>
      <c r="I27" s="16">
        <v>1340.48</v>
      </c>
      <c r="J27" s="16">
        <v>956735</v>
      </c>
      <c r="K27" s="16">
        <v>5634864.4400000004</v>
      </c>
      <c r="L27" s="16">
        <v>0</v>
      </c>
      <c r="M27" s="16">
        <v>5049840.5599999996</v>
      </c>
      <c r="N27" s="16">
        <f t="shared" si="4"/>
        <v>14247895.32</v>
      </c>
    </row>
    <row r="28" spans="2:14" ht="12.75" x14ac:dyDescent="0.2">
      <c r="B28" s="6" t="s">
        <v>20</v>
      </c>
      <c r="C28" s="16">
        <v>14950000</v>
      </c>
      <c r="D28" s="15">
        <v>1875124.06</v>
      </c>
      <c r="E28" s="16">
        <f t="shared" si="11"/>
        <v>16825124.059999999</v>
      </c>
      <c r="F28" s="16">
        <v>0</v>
      </c>
      <c r="G28" s="16">
        <v>0</v>
      </c>
      <c r="H28" s="16">
        <v>812785.77</v>
      </c>
      <c r="I28" s="16">
        <v>173144.94</v>
      </c>
      <c r="J28" s="16">
        <v>0</v>
      </c>
      <c r="K28" s="16">
        <v>1419700.94</v>
      </c>
      <c r="L28" s="16">
        <v>182605</v>
      </c>
      <c r="M28" s="16">
        <v>132212.06</v>
      </c>
      <c r="N28" s="16">
        <f t="shared" si="4"/>
        <v>2720448.71</v>
      </c>
    </row>
    <row r="29" spans="2:14" ht="12.75" x14ac:dyDescent="0.2">
      <c r="B29" s="6" t="s">
        <v>21</v>
      </c>
      <c r="C29" s="16">
        <v>12000000</v>
      </c>
      <c r="D29" s="15">
        <v>1388542.63</v>
      </c>
      <c r="E29" s="16">
        <f t="shared" si="11"/>
        <v>13388542.629999999</v>
      </c>
      <c r="F29" s="16">
        <v>0</v>
      </c>
      <c r="G29" s="16">
        <v>0</v>
      </c>
      <c r="H29" s="16">
        <v>0</v>
      </c>
      <c r="I29" s="16">
        <v>0</v>
      </c>
      <c r="J29" s="16">
        <v>63286.1</v>
      </c>
      <c r="K29" s="16">
        <v>4820231.5999999996</v>
      </c>
      <c r="L29" s="16">
        <v>0</v>
      </c>
      <c r="M29" s="16">
        <v>30968.66</v>
      </c>
      <c r="N29" s="16">
        <f t="shared" si="4"/>
        <v>4914486.3599999994</v>
      </c>
    </row>
    <row r="30" spans="2:14" ht="12.75" x14ac:dyDescent="0.2">
      <c r="B30" s="6" t="s">
        <v>22</v>
      </c>
      <c r="C30" s="16">
        <v>1620000</v>
      </c>
      <c r="D30" s="15">
        <v>1291538.9099999999</v>
      </c>
      <c r="E30" s="16">
        <f t="shared" si="11"/>
        <v>2911538.91</v>
      </c>
      <c r="F30" s="16">
        <v>0</v>
      </c>
      <c r="G30" s="16">
        <v>0</v>
      </c>
      <c r="H30" s="16">
        <v>411900</v>
      </c>
      <c r="I30" s="16">
        <v>0</v>
      </c>
      <c r="J30" s="16">
        <v>181552.36</v>
      </c>
      <c r="K30" s="16">
        <v>177705.8</v>
      </c>
      <c r="L30" s="16">
        <v>2822.56</v>
      </c>
      <c r="M30" s="16">
        <v>22328.720000000001</v>
      </c>
      <c r="N30" s="16">
        <f t="shared" si="4"/>
        <v>796309.44</v>
      </c>
    </row>
    <row r="31" spans="2:14" ht="12.75" x14ac:dyDescent="0.2">
      <c r="B31" s="6" t="s">
        <v>23</v>
      </c>
      <c r="C31" s="16">
        <v>1230000</v>
      </c>
      <c r="D31" s="15">
        <v>1822107.27</v>
      </c>
      <c r="E31" s="16">
        <f t="shared" si="11"/>
        <v>3052107.27</v>
      </c>
      <c r="F31" s="16">
        <v>0</v>
      </c>
      <c r="G31" s="16">
        <v>0</v>
      </c>
      <c r="H31" s="16">
        <v>8035.8</v>
      </c>
      <c r="I31" s="16">
        <v>0</v>
      </c>
      <c r="J31" s="16">
        <v>198410.29</v>
      </c>
      <c r="K31" s="16">
        <v>118418.08</v>
      </c>
      <c r="L31" s="16">
        <v>188915.55</v>
      </c>
      <c r="M31" s="16">
        <v>323686.17</v>
      </c>
      <c r="N31" s="16">
        <f t="shared" si="4"/>
        <v>837465.8899999999</v>
      </c>
    </row>
    <row r="32" spans="2:14" ht="12.75" x14ac:dyDescent="0.2">
      <c r="B32" s="6" t="s">
        <v>24</v>
      </c>
      <c r="C32" s="16">
        <v>38450000</v>
      </c>
      <c r="D32" s="15">
        <v>8772648.7200000007</v>
      </c>
      <c r="E32" s="16">
        <f t="shared" si="11"/>
        <v>47222648.719999999</v>
      </c>
      <c r="F32" s="16">
        <v>0</v>
      </c>
      <c r="G32" s="16">
        <v>407583.34</v>
      </c>
      <c r="H32" s="16">
        <v>1036112.64</v>
      </c>
      <c r="I32" s="16">
        <v>54596</v>
      </c>
      <c r="J32" s="16">
        <v>350750.7</v>
      </c>
      <c r="K32" s="16">
        <v>7266621.7999999998</v>
      </c>
      <c r="L32" s="16">
        <v>1808538.28</v>
      </c>
      <c r="M32" s="16">
        <v>1162686.6200000001</v>
      </c>
      <c r="N32" s="16">
        <f t="shared" si="4"/>
        <v>12086889.379999999</v>
      </c>
    </row>
    <row r="33" spans="2:14" ht="25.5" x14ac:dyDescent="0.2">
      <c r="B33" s="24" t="s">
        <v>25</v>
      </c>
      <c r="C33" s="16">
        <v>0</v>
      </c>
      <c r="D33" s="15">
        <v>0</v>
      </c>
      <c r="E33" s="16">
        <f t="shared" si="11"/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f t="shared" si="4"/>
        <v>0</v>
      </c>
    </row>
    <row r="34" spans="2:14" ht="12.75" x14ac:dyDescent="0.2">
      <c r="B34" s="6" t="s">
        <v>26</v>
      </c>
      <c r="C34" s="16">
        <v>45870000</v>
      </c>
      <c r="D34" s="15">
        <v>13386008.51</v>
      </c>
      <c r="E34" s="16">
        <f t="shared" si="11"/>
        <v>59256008.509999998</v>
      </c>
      <c r="F34" s="16">
        <v>0</v>
      </c>
      <c r="G34" s="16">
        <v>0</v>
      </c>
      <c r="H34" s="16">
        <v>2335050.4300000002</v>
      </c>
      <c r="I34" s="16">
        <v>53669.71</v>
      </c>
      <c r="J34" s="16">
        <v>2503356.25</v>
      </c>
      <c r="K34" s="16">
        <v>7100024.1699999999</v>
      </c>
      <c r="L34" s="16">
        <v>399001.98</v>
      </c>
      <c r="M34" s="16">
        <v>1096119.31</v>
      </c>
      <c r="N34" s="16">
        <f t="shared" si="4"/>
        <v>13487221.850000001</v>
      </c>
    </row>
    <row r="35" spans="2:14" ht="12.75" x14ac:dyDescent="0.2">
      <c r="B35" s="5" t="s">
        <v>27</v>
      </c>
      <c r="C35" s="13">
        <f>+C36+C37+C38+C39+C40+C41+C42+C43</f>
        <v>203311748</v>
      </c>
      <c r="D35" s="18">
        <f>+SUM(D36:D43)</f>
        <v>1265400</v>
      </c>
      <c r="E35" s="13">
        <f>+SUM(E36:E43)</f>
        <v>204577148</v>
      </c>
      <c r="F35" s="13">
        <f t="shared" ref="F35:M35" si="12">+F36</f>
        <v>0</v>
      </c>
      <c r="G35" s="13">
        <f t="shared" si="12"/>
        <v>26151000</v>
      </c>
      <c r="H35" s="13">
        <f t="shared" si="12"/>
        <v>26398200.57</v>
      </c>
      <c r="I35" s="13">
        <f t="shared" si="12"/>
        <v>954869.25</v>
      </c>
      <c r="J35" s="13">
        <f t="shared" si="12"/>
        <v>15304221.93</v>
      </c>
      <c r="K35" s="13">
        <f t="shared" si="12"/>
        <v>11792166.66</v>
      </c>
      <c r="L35" s="13">
        <f t="shared" si="12"/>
        <v>17068833.32</v>
      </c>
      <c r="M35" s="13">
        <f t="shared" si="12"/>
        <v>11728326.67</v>
      </c>
      <c r="N35" s="13">
        <f t="shared" si="4"/>
        <v>109397618.39999999</v>
      </c>
    </row>
    <row r="36" spans="2:14" ht="12.75" x14ac:dyDescent="0.2">
      <c r="B36" s="6" t="s">
        <v>28</v>
      </c>
      <c r="C36" s="16">
        <v>203311748</v>
      </c>
      <c r="D36" s="15">
        <v>1265400</v>
      </c>
      <c r="E36" s="16">
        <f>+C36+D36</f>
        <v>204577148</v>
      </c>
      <c r="F36" s="16">
        <v>0</v>
      </c>
      <c r="G36" s="16">
        <v>26151000</v>
      </c>
      <c r="H36" s="16">
        <v>26398200.57</v>
      </c>
      <c r="I36" s="16">
        <v>954869.25</v>
      </c>
      <c r="J36" s="16">
        <v>15304221.93</v>
      </c>
      <c r="K36" s="16">
        <v>11792166.66</v>
      </c>
      <c r="L36" s="16">
        <v>17068833.32</v>
      </c>
      <c r="M36" s="16">
        <v>11728326.67</v>
      </c>
      <c r="N36" s="16">
        <f t="shared" si="4"/>
        <v>109397618.39999999</v>
      </c>
    </row>
    <row r="37" spans="2:14" ht="12.75" x14ac:dyDescent="0.2">
      <c r="B37" s="6" t="s">
        <v>29</v>
      </c>
      <c r="C37" s="16">
        <v>0</v>
      </c>
      <c r="D37" s="15">
        <v>0</v>
      </c>
      <c r="E37" s="16">
        <f t="shared" ref="E37:E43" si="13">+C37+D37</f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4"/>
        <v>0</v>
      </c>
    </row>
    <row r="38" spans="2:14" ht="12.75" x14ac:dyDescent="0.2">
      <c r="B38" s="6" t="s">
        <v>30</v>
      </c>
      <c r="C38" s="16">
        <v>0</v>
      </c>
      <c r="D38" s="15">
        <v>0</v>
      </c>
      <c r="E38" s="16">
        <f t="shared" si="13"/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4"/>
        <v>0</v>
      </c>
    </row>
    <row r="39" spans="2:14" ht="12.75" x14ac:dyDescent="0.2">
      <c r="B39" s="6" t="s">
        <v>31</v>
      </c>
      <c r="C39" s="16">
        <v>0</v>
      </c>
      <c r="D39" s="15">
        <v>0</v>
      </c>
      <c r="E39" s="16">
        <f t="shared" si="13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4"/>
        <v>0</v>
      </c>
    </row>
    <row r="40" spans="2:14" ht="12.75" x14ac:dyDescent="0.2">
      <c r="B40" s="6" t="s">
        <v>32</v>
      </c>
      <c r="C40" s="16">
        <v>0</v>
      </c>
      <c r="D40" s="15">
        <v>0</v>
      </c>
      <c r="E40" s="16">
        <f t="shared" si="13"/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4"/>
        <v>0</v>
      </c>
    </row>
    <row r="41" spans="2:14" ht="12.75" x14ac:dyDescent="0.2">
      <c r="B41" s="6" t="s">
        <v>33</v>
      </c>
      <c r="C41" s="16">
        <v>0</v>
      </c>
      <c r="D41" s="15">
        <v>0</v>
      </c>
      <c r="E41" s="16">
        <f t="shared" si="13"/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4"/>
        <v>0</v>
      </c>
    </row>
    <row r="42" spans="2:14" ht="12.75" x14ac:dyDescent="0.2">
      <c r="B42" s="6" t="s">
        <v>34</v>
      </c>
      <c r="C42" s="16">
        <v>0</v>
      </c>
      <c r="D42" s="15">
        <v>0</v>
      </c>
      <c r="E42" s="16">
        <f t="shared" si="13"/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4"/>
        <v>0</v>
      </c>
    </row>
    <row r="43" spans="2:14" ht="12.75" x14ac:dyDescent="0.2">
      <c r="B43" s="6" t="s">
        <v>35</v>
      </c>
      <c r="C43" s="16">
        <v>0</v>
      </c>
      <c r="D43" s="15">
        <v>0</v>
      </c>
      <c r="E43" s="16">
        <f t="shared" si="13"/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4"/>
        <v>0</v>
      </c>
    </row>
    <row r="44" spans="2:14" ht="12.75" x14ac:dyDescent="0.2">
      <c r="B44" s="5" t="s">
        <v>36</v>
      </c>
      <c r="C44" s="13">
        <v>0</v>
      </c>
      <c r="D44" s="18">
        <v>0</v>
      </c>
      <c r="E44" s="13">
        <f>+SUM(E45:E50)</f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6">
        <f t="shared" si="4"/>
        <v>0</v>
      </c>
    </row>
    <row r="45" spans="2:14" ht="12.75" x14ac:dyDescent="0.2">
      <c r="B45" s="6" t="s">
        <v>37</v>
      </c>
      <c r="C45" s="16">
        <v>0</v>
      </c>
      <c r="D45" s="15">
        <v>0</v>
      </c>
      <c r="E45" s="16">
        <f>+C45+D45</f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4"/>
        <v>0</v>
      </c>
    </row>
    <row r="46" spans="2:14" ht="12.75" x14ac:dyDescent="0.2">
      <c r="B46" s="6" t="s">
        <v>38</v>
      </c>
      <c r="C46" s="16">
        <v>0</v>
      </c>
      <c r="D46" s="15">
        <v>0</v>
      </c>
      <c r="E46" s="16">
        <f t="shared" ref="E46:E50" si="14">+C46+D46</f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4"/>
        <v>0</v>
      </c>
    </row>
    <row r="47" spans="2:14" ht="12.75" x14ac:dyDescent="0.2">
      <c r="B47" s="6" t="s">
        <v>39</v>
      </c>
      <c r="C47" s="16">
        <v>0</v>
      </c>
      <c r="D47" s="15">
        <v>0</v>
      </c>
      <c r="E47" s="16">
        <f t="shared" si="14"/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4"/>
        <v>0</v>
      </c>
    </row>
    <row r="48" spans="2:14" ht="12.75" x14ac:dyDescent="0.2">
      <c r="B48" s="6" t="s">
        <v>40</v>
      </c>
      <c r="C48" s="16">
        <v>0</v>
      </c>
      <c r="D48" s="15">
        <v>0</v>
      </c>
      <c r="E48" s="16">
        <f t="shared" si="14"/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4"/>
        <v>0</v>
      </c>
    </row>
    <row r="49" spans="2:14" ht="12.75" x14ac:dyDescent="0.2">
      <c r="B49" s="6" t="s">
        <v>41</v>
      </c>
      <c r="C49" s="16">
        <v>0</v>
      </c>
      <c r="D49" s="15">
        <v>0</v>
      </c>
      <c r="E49" s="16">
        <f t="shared" si="14"/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4"/>
        <v>0</v>
      </c>
    </row>
    <row r="50" spans="2:14" ht="12.75" x14ac:dyDescent="0.2">
      <c r="B50" s="6" t="s">
        <v>42</v>
      </c>
      <c r="C50" s="16">
        <v>0</v>
      </c>
      <c r="D50" s="15">
        <v>0</v>
      </c>
      <c r="E50" s="16">
        <f t="shared" si="14"/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4"/>
        <v>0</v>
      </c>
    </row>
    <row r="51" spans="2:14" ht="12.75" x14ac:dyDescent="0.2">
      <c r="B51" s="5" t="s">
        <v>43</v>
      </c>
      <c r="C51" s="13">
        <f>+C52+C53+C54+C55+C56+C57+C58+C59+C60</f>
        <v>62404137</v>
      </c>
      <c r="D51" s="18">
        <f>+SUM(D52:D60)</f>
        <v>126218681.33999999</v>
      </c>
      <c r="E51" s="13">
        <f>+SUM(E52:E60)</f>
        <v>188622818.33999997</v>
      </c>
      <c r="F51" s="13">
        <f>+F52</f>
        <v>0</v>
      </c>
      <c r="G51" s="13">
        <f>+G52</f>
        <v>0</v>
      </c>
      <c r="H51" s="13">
        <f>+H52+H53+H54+H55+H56+H57</f>
        <v>11670897.169999998</v>
      </c>
      <c r="I51" s="13">
        <f>+I52+I53+I54+I55+I56+I57</f>
        <v>196352</v>
      </c>
      <c r="J51" s="13">
        <f>+J52+J53+J54+J55+J56+J57+J58+J59+J60</f>
        <v>1280610.24</v>
      </c>
      <c r="K51" s="13">
        <f>+K52+K53+K54+K55+K56+K57+K58+K59+K60</f>
        <v>16040383.280000001</v>
      </c>
      <c r="L51" s="13">
        <f>+L52+L53+L54+L55+L56+L57+L58+L59+L60</f>
        <v>515293.15</v>
      </c>
      <c r="M51" s="13">
        <f>+M52+M53+M54+M55+M56+M57+M58+M59+M60</f>
        <v>459137.39</v>
      </c>
      <c r="N51" s="13">
        <f t="shared" si="4"/>
        <v>30162673.229999997</v>
      </c>
    </row>
    <row r="52" spans="2:14" ht="12.75" x14ac:dyDescent="0.2">
      <c r="B52" s="6" t="s">
        <v>44</v>
      </c>
      <c r="C52" s="16">
        <v>27200000</v>
      </c>
      <c r="D52" s="15">
        <v>61622447.920000002</v>
      </c>
      <c r="E52" s="16">
        <f>+C52+D52</f>
        <v>88822447.920000002</v>
      </c>
      <c r="F52" s="16">
        <v>0</v>
      </c>
      <c r="G52" s="16">
        <v>0</v>
      </c>
      <c r="H52" s="16">
        <v>8554312.1699999999</v>
      </c>
      <c r="I52" s="16">
        <v>196352</v>
      </c>
      <c r="J52" s="16">
        <v>1012027.83</v>
      </c>
      <c r="K52" s="16">
        <v>13874461.49</v>
      </c>
      <c r="L52" s="16">
        <v>710965.55</v>
      </c>
      <c r="M52" s="16">
        <v>256173.42</v>
      </c>
      <c r="N52" s="16">
        <f t="shared" si="4"/>
        <v>24604292.460000005</v>
      </c>
    </row>
    <row r="53" spans="2:14" ht="12.75" x14ac:dyDescent="0.2">
      <c r="B53" s="6" t="s">
        <v>45</v>
      </c>
      <c r="C53" s="16">
        <v>2300000</v>
      </c>
      <c r="D53" s="15">
        <v>703089.52</v>
      </c>
      <c r="E53" s="16">
        <f t="shared" ref="E53:E60" si="15">+C53+D53</f>
        <v>3003089.52</v>
      </c>
      <c r="F53" s="16">
        <v>0</v>
      </c>
      <c r="G53" s="16">
        <v>0</v>
      </c>
      <c r="H53" s="16">
        <v>832724.02</v>
      </c>
      <c r="I53" s="16">
        <v>0</v>
      </c>
      <c r="J53" s="16">
        <v>0</v>
      </c>
      <c r="K53" s="16">
        <v>48000</v>
      </c>
      <c r="L53" s="16">
        <v>0</v>
      </c>
      <c r="M53" s="16">
        <v>0</v>
      </c>
      <c r="N53" s="16">
        <f t="shared" si="4"/>
        <v>880724.02</v>
      </c>
    </row>
    <row r="54" spans="2:14" ht="12.75" x14ac:dyDescent="0.2">
      <c r="B54" s="6" t="s">
        <v>46</v>
      </c>
      <c r="C54" s="16">
        <v>200000</v>
      </c>
      <c r="D54" s="15">
        <v>12100</v>
      </c>
      <c r="E54" s="16">
        <f t="shared" si="15"/>
        <v>212100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f t="shared" si="4"/>
        <v>0</v>
      </c>
    </row>
    <row r="55" spans="2:14" ht="12.75" x14ac:dyDescent="0.2">
      <c r="B55" s="6" t="s">
        <v>47</v>
      </c>
      <c r="C55" s="16">
        <v>25004137</v>
      </c>
      <c r="D55" s="15">
        <v>30011133.780000001</v>
      </c>
      <c r="E55" s="16">
        <f t="shared" si="15"/>
        <v>55015270.780000001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4"/>
        <v>0</v>
      </c>
    </row>
    <row r="56" spans="2:14" ht="12.75" x14ac:dyDescent="0.2">
      <c r="B56" s="6" t="s">
        <v>48</v>
      </c>
      <c r="C56" s="16">
        <v>6100000</v>
      </c>
      <c r="D56" s="15">
        <v>28682651.989999998</v>
      </c>
      <c r="E56" s="16">
        <f>+C56+D56</f>
        <v>34782651.989999995</v>
      </c>
      <c r="F56" s="16">
        <v>0</v>
      </c>
      <c r="G56" s="16">
        <v>0</v>
      </c>
      <c r="H56" s="16">
        <v>2125900.2799999998</v>
      </c>
      <c r="I56" s="16">
        <v>0</v>
      </c>
      <c r="J56" s="16">
        <v>128582.41</v>
      </c>
      <c r="K56" s="16">
        <v>2062249.39</v>
      </c>
      <c r="L56" s="16">
        <v>0</v>
      </c>
      <c r="M56" s="16">
        <v>202963.97</v>
      </c>
      <c r="N56" s="16">
        <f t="shared" si="4"/>
        <v>4519696.05</v>
      </c>
    </row>
    <row r="57" spans="2:14" ht="12.75" x14ac:dyDescent="0.2">
      <c r="B57" s="6" t="s">
        <v>49</v>
      </c>
      <c r="C57" s="16">
        <v>500000</v>
      </c>
      <c r="D57" s="15">
        <v>2533934</v>
      </c>
      <c r="E57" s="16">
        <f t="shared" ref="E57:E58" si="16">+C57+D57</f>
        <v>3033934</v>
      </c>
      <c r="F57" s="16">
        <v>0</v>
      </c>
      <c r="G57" s="16">
        <v>0</v>
      </c>
      <c r="H57" s="16">
        <v>157960.70000000001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4"/>
        <v>157960.70000000001</v>
      </c>
    </row>
    <row r="58" spans="2:14" ht="12.75" x14ac:dyDescent="0.2">
      <c r="B58" s="6" t="s">
        <v>50</v>
      </c>
      <c r="C58" s="16">
        <v>0</v>
      </c>
      <c r="D58" s="15">
        <v>0</v>
      </c>
      <c r="E58" s="16">
        <f t="shared" si="16"/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4"/>
        <v>0</v>
      </c>
    </row>
    <row r="59" spans="2:14" ht="12.75" x14ac:dyDescent="0.2">
      <c r="B59" s="6" t="s">
        <v>51</v>
      </c>
      <c r="C59" s="16">
        <v>1000000</v>
      </c>
      <c r="D59" s="15">
        <v>2448600</v>
      </c>
      <c r="E59" s="16">
        <f>+C59+D59</f>
        <v>3448600</v>
      </c>
      <c r="F59" s="16">
        <v>0</v>
      </c>
      <c r="G59" s="16">
        <v>0</v>
      </c>
      <c r="H59" s="16">
        <v>0</v>
      </c>
      <c r="I59" s="16">
        <v>0</v>
      </c>
      <c r="J59" s="16">
        <v>140000</v>
      </c>
      <c r="K59" s="16">
        <v>0</v>
      </c>
      <c r="L59" s="16">
        <v>-140000</v>
      </c>
      <c r="M59" s="16"/>
      <c r="N59" s="16">
        <f t="shared" si="4"/>
        <v>0</v>
      </c>
    </row>
    <row r="60" spans="2:14" ht="12.75" x14ac:dyDescent="0.2">
      <c r="B60" s="6" t="s">
        <v>52</v>
      </c>
      <c r="C60" s="16">
        <v>100000</v>
      </c>
      <c r="D60" s="15">
        <v>204724.13</v>
      </c>
      <c r="E60" s="16">
        <f t="shared" si="15"/>
        <v>304724.13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55672.4</v>
      </c>
      <c r="L60" s="16">
        <v>-55672.4</v>
      </c>
      <c r="M60" s="16">
        <v>0</v>
      </c>
      <c r="N60" s="16">
        <f t="shared" si="4"/>
        <v>0</v>
      </c>
    </row>
    <row r="61" spans="2:14" ht="12.75" x14ac:dyDescent="0.2">
      <c r="B61" s="5" t="s">
        <v>53</v>
      </c>
      <c r="C61" s="13">
        <f>+C62+C63+C64+C65</f>
        <v>11110000</v>
      </c>
      <c r="D61" s="18">
        <f>+SUM(D62:D65)</f>
        <v>-1414021.93</v>
      </c>
      <c r="E61" s="13">
        <f>+SUM(E62:E65)</f>
        <v>9695978.0700000003</v>
      </c>
      <c r="F61" s="13">
        <v>0</v>
      </c>
      <c r="G61" s="13">
        <v>0</v>
      </c>
      <c r="H61" s="13">
        <f t="shared" ref="H61:M61" si="17">+H62</f>
        <v>446217</v>
      </c>
      <c r="I61" s="13">
        <f t="shared" si="17"/>
        <v>646606.32999999996</v>
      </c>
      <c r="J61" s="13">
        <f t="shared" si="17"/>
        <v>0</v>
      </c>
      <c r="K61" s="13">
        <f t="shared" si="17"/>
        <v>0</v>
      </c>
      <c r="L61" s="13">
        <f t="shared" si="17"/>
        <v>0</v>
      </c>
      <c r="M61" s="13">
        <f t="shared" si="17"/>
        <v>0</v>
      </c>
      <c r="N61" s="13">
        <f t="shared" si="4"/>
        <v>1092823.33</v>
      </c>
    </row>
    <row r="62" spans="2:14" ht="12.75" x14ac:dyDescent="0.2">
      <c r="B62" s="6" t="s">
        <v>54</v>
      </c>
      <c r="C62" s="16">
        <v>11110000</v>
      </c>
      <c r="D62" s="15">
        <v>-3111472.61</v>
      </c>
      <c r="E62" s="16">
        <f>+C62+D62</f>
        <v>7998527.3900000006</v>
      </c>
      <c r="F62" s="16">
        <v>0</v>
      </c>
      <c r="G62" s="16">
        <v>0</v>
      </c>
      <c r="H62" s="16">
        <v>446217</v>
      </c>
      <c r="I62" s="16">
        <v>646606.32999999996</v>
      </c>
      <c r="J62" s="16">
        <v>0</v>
      </c>
      <c r="K62" s="16">
        <v>0</v>
      </c>
      <c r="L62" s="16">
        <v>0</v>
      </c>
      <c r="M62" s="16">
        <v>0</v>
      </c>
      <c r="N62" s="16">
        <f t="shared" si="4"/>
        <v>1092823.33</v>
      </c>
    </row>
    <row r="63" spans="2:14" ht="12.75" x14ac:dyDescent="0.2">
      <c r="B63" s="6" t="s">
        <v>55</v>
      </c>
      <c r="C63" s="16">
        <v>0</v>
      </c>
      <c r="D63" s="15">
        <v>1697450.68</v>
      </c>
      <c r="E63" s="16">
        <v>1697450.68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f t="shared" si="4"/>
        <v>0</v>
      </c>
    </row>
    <row r="64" spans="2:14" ht="12.75" x14ac:dyDescent="0.2">
      <c r="B64" s="6" t="s">
        <v>56</v>
      </c>
      <c r="C64" s="16">
        <v>0</v>
      </c>
      <c r="D64" s="15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f t="shared" si="4"/>
        <v>0</v>
      </c>
    </row>
    <row r="65" spans="2:14" ht="25.5" x14ac:dyDescent="0.2">
      <c r="B65" s="24" t="s">
        <v>57</v>
      </c>
      <c r="C65" s="16">
        <v>0</v>
      </c>
      <c r="D65" s="15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4"/>
        <v>0</v>
      </c>
    </row>
    <row r="66" spans="2:14" ht="12.75" x14ac:dyDescent="0.2">
      <c r="B66" s="5" t="s">
        <v>58</v>
      </c>
      <c r="C66" s="13">
        <v>0</v>
      </c>
      <c r="D66" s="18">
        <v>0</v>
      </c>
      <c r="E66" s="13">
        <f>+SUM(E67:E68)</f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f t="shared" si="4"/>
        <v>0</v>
      </c>
    </row>
    <row r="67" spans="2:14" ht="12.75" x14ac:dyDescent="0.2">
      <c r="B67" s="6" t="s">
        <v>59</v>
      </c>
      <c r="C67" s="16">
        <v>0</v>
      </c>
      <c r="D67" s="15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4"/>
        <v>0</v>
      </c>
    </row>
    <row r="68" spans="2:14" ht="12.75" x14ac:dyDescent="0.2">
      <c r="B68" s="6" t="s">
        <v>60</v>
      </c>
      <c r="C68" s="16">
        <v>0</v>
      </c>
      <c r="D68" s="15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4"/>
        <v>0</v>
      </c>
    </row>
    <row r="69" spans="2:14" ht="12.75" x14ac:dyDescent="0.2">
      <c r="B69" s="5" t="s">
        <v>61</v>
      </c>
      <c r="C69" s="13">
        <v>0</v>
      </c>
      <c r="D69" s="13">
        <v>0</v>
      </c>
      <c r="E69" s="13">
        <f>+SUM(E70:E72)</f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f t="shared" si="4"/>
        <v>0</v>
      </c>
    </row>
    <row r="70" spans="2:14" ht="12.75" x14ac:dyDescent="0.2">
      <c r="B70" s="6" t="s">
        <v>62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f t="shared" si="4"/>
        <v>0</v>
      </c>
    </row>
    <row r="71" spans="2:14" ht="12.75" x14ac:dyDescent="0.2">
      <c r="B71" s="6" t="s">
        <v>63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f t="shared" si="4"/>
        <v>0</v>
      </c>
    </row>
    <row r="72" spans="2:14" ht="12.75" x14ac:dyDescent="0.2">
      <c r="B72" s="6" t="s">
        <v>64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f t="shared" si="4"/>
        <v>0</v>
      </c>
    </row>
    <row r="73" spans="2:14" ht="12.75" x14ac:dyDescent="0.2">
      <c r="B73" s="7" t="s">
        <v>83</v>
      </c>
      <c r="C73" s="19">
        <v>0</v>
      </c>
      <c r="D73" s="19">
        <v>0</v>
      </c>
      <c r="E73" s="19">
        <f>+SUM(E75:E76)</f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3">
        <f t="shared" si="4"/>
        <v>0</v>
      </c>
    </row>
    <row r="74" spans="2:14" ht="12.75" x14ac:dyDescent="0.2">
      <c r="B74" s="5" t="s">
        <v>67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f t="shared" ref="N74:N81" si="18">+F74+G74+H74+I74+J74+K74+L74+M74</f>
        <v>0</v>
      </c>
    </row>
    <row r="75" spans="2:14" ht="12.75" x14ac:dyDescent="0.2">
      <c r="B75" s="6" t="s">
        <v>68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f t="shared" si="18"/>
        <v>0</v>
      </c>
    </row>
    <row r="76" spans="2:14" ht="12.75" x14ac:dyDescent="0.2">
      <c r="B76" s="6" t="s">
        <v>69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f t="shared" si="18"/>
        <v>0</v>
      </c>
    </row>
    <row r="77" spans="2:14" ht="12.75" x14ac:dyDescent="0.2">
      <c r="B77" s="5" t="s">
        <v>70</v>
      </c>
      <c r="C77" s="13">
        <v>0</v>
      </c>
      <c r="D77" s="13">
        <v>0</v>
      </c>
      <c r="E77" s="13">
        <f>+SUM(E78:E79)</f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f t="shared" si="18"/>
        <v>0</v>
      </c>
    </row>
    <row r="78" spans="2:14" ht="12.75" x14ac:dyDescent="0.2">
      <c r="B78" s="6" t="s">
        <v>71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f t="shared" si="18"/>
        <v>0</v>
      </c>
    </row>
    <row r="79" spans="2:14" ht="12.75" x14ac:dyDescent="0.2">
      <c r="B79" s="6" t="s">
        <v>72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f t="shared" si="18"/>
        <v>0</v>
      </c>
    </row>
    <row r="80" spans="2:14" ht="12.75" x14ac:dyDescent="0.2">
      <c r="B80" s="5" t="s">
        <v>73</v>
      </c>
      <c r="C80" s="16">
        <v>0</v>
      </c>
      <c r="D80" s="16">
        <v>0</v>
      </c>
      <c r="E80" s="13">
        <f>+SUM(E81)</f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3">
        <f t="shared" si="18"/>
        <v>0</v>
      </c>
    </row>
    <row r="81" spans="2:14" ht="12.75" x14ac:dyDescent="0.2">
      <c r="B81" s="6" t="s">
        <v>74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f t="shared" si="18"/>
        <v>0</v>
      </c>
    </row>
    <row r="82" spans="2:14" ht="12.75" x14ac:dyDescent="0.2">
      <c r="B82" s="8" t="s">
        <v>65</v>
      </c>
      <c r="C82" s="20">
        <f>+C9+C15+C25+C35+C51+C61</f>
        <v>1587391702</v>
      </c>
      <c r="D82" s="20">
        <f>+D61+D51+D35+D25+D15+D9</f>
        <v>723934761.19000006</v>
      </c>
      <c r="E82" s="20">
        <f>+E9+E15+E25+E35+E51+E61+E66+E69+E73</f>
        <v>2311326463.1900005</v>
      </c>
      <c r="F82" s="20">
        <f>+F9+F15+F35+F25</f>
        <v>74411624.519999996</v>
      </c>
      <c r="G82" s="20">
        <f>+G9+G15+G35+G25</f>
        <v>104357619.81</v>
      </c>
      <c r="H82" s="20">
        <f>+H9+H15+H25+H35+H51+H61</f>
        <v>146879762.46999997</v>
      </c>
      <c r="I82" s="20">
        <f>+I9+I15+I25+I35+I51+I61</f>
        <v>90314326.849999994</v>
      </c>
      <c r="J82" s="20">
        <f>J9+J15+J25+J35+J44+J51+J61+J66+J69+J73+J77</f>
        <v>160137706.85000002</v>
      </c>
      <c r="K82" s="20">
        <f>+K9+K15+K25+K35+K51+K61+K66+K69+K73+K77</f>
        <v>176031114.56999999</v>
      </c>
      <c r="L82" s="20">
        <f>+L9+L15+L25+L35+L51+L61+L66+L69+L73+L77</f>
        <v>118875304.70000002</v>
      </c>
      <c r="M82" s="20">
        <f>+M9+M15+M25+M35+M51+M61+M66+M69+M73+M77</f>
        <v>118757747.76000001</v>
      </c>
      <c r="N82" s="20">
        <f>+F82+G82+H82+I82+J82+K82+L82+M82</f>
        <v>989765207.52999997</v>
      </c>
    </row>
    <row r="83" spans="2:14" x14ac:dyDescent="0.2">
      <c r="N83" s="4"/>
    </row>
    <row r="84" spans="2:14" ht="45.75" customHeight="1" x14ac:dyDescent="0.2">
      <c r="N84" s="4"/>
    </row>
    <row r="85" spans="2:14" x14ac:dyDescent="0.2">
      <c r="N85" s="4"/>
    </row>
    <row r="86" spans="2:14" x14ac:dyDescent="0.2">
      <c r="N86" s="4"/>
    </row>
    <row r="87" spans="2:14" x14ac:dyDescent="0.2">
      <c r="N87" s="4"/>
    </row>
    <row r="88" spans="2:14" x14ac:dyDescent="0.2">
      <c r="N88" s="4"/>
    </row>
    <row r="89" spans="2:14" x14ac:dyDescent="0.2">
      <c r="K89" s="21" t="s">
        <v>96</v>
      </c>
      <c r="L89" s="22"/>
      <c r="M89" s="23"/>
      <c r="N89" s="4"/>
    </row>
    <row r="90" spans="2:14" x14ac:dyDescent="0.2">
      <c r="N90" s="4"/>
    </row>
    <row r="91" spans="2:14" x14ac:dyDescent="0.2">
      <c r="K91" s="31" t="s">
        <v>90</v>
      </c>
      <c r="L91" s="31"/>
      <c r="M91" s="31"/>
    </row>
    <row r="93" spans="2:14" ht="16.5" thickBot="1" x14ac:dyDescent="0.3">
      <c r="C93" s="1"/>
      <c r="D93" s="1"/>
      <c r="E93" s="1"/>
    </row>
    <row r="94" spans="2:14" ht="30.75" thickBot="1" x14ac:dyDescent="0.3">
      <c r="B94" s="9" t="s">
        <v>81</v>
      </c>
      <c r="C94" s="1"/>
      <c r="D94" s="1"/>
      <c r="E94" s="1"/>
    </row>
    <row r="95" spans="2:14" ht="45.75" thickBot="1" x14ac:dyDescent="0.3">
      <c r="B95" s="9" t="s">
        <v>79</v>
      </c>
      <c r="C95" s="1"/>
      <c r="D95" s="1"/>
      <c r="E95" s="1"/>
      <c r="F95" s="21"/>
      <c r="G95" s="22"/>
      <c r="H95" s="23"/>
      <c r="I95" s="21"/>
      <c r="J95" s="22"/>
      <c r="K95" s="23"/>
    </row>
    <row r="96" spans="2:14" ht="97.5" customHeight="1" thickBot="1" x14ac:dyDescent="0.3">
      <c r="B96" s="10" t="s">
        <v>80</v>
      </c>
      <c r="C96" s="1"/>
      <c r="D96" s="1"/>
      <c r="E96" s="1"/>
      <c r="F96" s="31"/>
      <c r="G96" s="31"/>
      <c r="H96" s="31"/>
      <c r="I96" s="31"/>
      <c r="J96" s="31"/>
      <c r="K96" s="31"/>
    </row>
    <row r="97" spans="3:5" ht="61.5" customHeight="1" x14ac:dyDescent="0.25">
      <c r="C97" s="1"/>
      <c r="D97" s="1"/>
      <c r="E97" s="1"/>
    </row>
    <row r="100" spans="3:5" ht="95.25" customHeight="1" x14ac:dyDescent="0.2"/>
    <row r="117" spans="3:13" ht="15" x14ac:dyDescent="0.25">
      <c r="C117"/>
      <c r="D117"/>
      <c r="E117"/>
      <c r="F117"/>
      <c r="G117"/>
      <c r="H117"/>
      <c r="I117"/>
      <c r="J117"/>
      <c r="K117"/>
      <c r="L117"/>
      <c r="M117"/>
    </row>
  </sheetData>
  <mergeCells count="12">
    <mergeCell ref="B1:N1"/>
    <mergeCell ref="B2:N2"/>
    <mergeCell ref="B3:N3"/>
    <mergeCell ref="B4:N4"/>
    <mergeCell ref="F96:H96"/>
    <mergeCell ref="F6:N6"/>
    <mergeCell ref="B6:B7"/>
    <mergeCell ref="C6:C7"/>
    <mergeCell ref="D6:D7"/>
    <mergeCell ref="E6:E7"/>
    <mergeCell ref="I96:K96"/>
    <mergeCell ref="K91:M91"/>
  </mergeCells>
  <pageMargins left="0.23622047244094491" right="0.23622047244094491" top="0.74803149606299213" bottom="0.74803149606299213" header="0.31496062992125984" footer="0.31496062992125984"/>
  <pageSetup paperSize="5" scale="70" orientation="landscape" r:id="rId1"/>
  <ignoredErrors>
    <ignoredError sqref="D61 E73" formulaRange="1"/>
    <ignoredError sqref="D51:E51 D25:E25 E15 D9 E35 E61 E44" formula="1"/>
    <ignoredError sqref="D3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Presup-Agosto-2023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Daniela Michelle Gomez Medrano</cp:lastModifiedBy>
  <cp:lastPrinted>2023-09-11T20:26:27Z</cp:lastPrinted>
  <dcterms:created xsi:type="dcterms:W3CDTF">2021-07-29T18:58:50Z</dcterms:created>
  <dcterms:modified xsi:type="dcterms:W3CDTF">2023-09-12T16:55:40Z</dcterms:modified>
</cp:coreProperties>
</file>