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nneiienidnn\"/>
    </mc:Choice>
  </mc:AlternateContent>
  <bookViews>
    <workbookView xWindow="0" yWindow="0" windowWidth="20490" windowHeight="8790"/>
  </bookViews>
  <sheets>
    <sheet name="Presupuesto - 49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M82" i="1"/>
  <c r="M81" i="1"/>
  <c r="M80" i="1"/>
  <c r="M79" i="1"/>
  <c r="M78" i="1"/>
  <c r="M77" i="1"/>
  <c r="M76" i="1"/>
  <c r="M75" i="1"/>
  <c r="M74" i="1"/>
  <c r="M73" i="1"/>
  <c r="E73" i="1"/>
  <c r="M72" i="1"/>
  <c r="E72" i="1"/>
  <c r="M71" i="1"/>
  <c r="E71" i="1"/>
  <c r="M70" i="1"/>
  <c r="M69" i="1"/>
  <c r="E69" i="1"/>
  <c r="M68" i="1"/>
  <c r="E68" i="1"/>
  <c r="M67" i="1"/>
  <c r="M66" i="1"/>
  <c r="E66" i="1"/>
  <c r="M65" i="1"/>
  <c r="E65" i="1"/>
  <c r="E62" i="1" s="1"/>
  <c r="M64" i="1"/>
  <c r="E64" i="1"/>
  <c r="M63" i="1"/>
  <c r="E63" i="1"/>
  <c r="L62" i="1"/>
  <c r="L83" i="1" s="1"/>
  <c r="K62" i="1"/>
  <c r="K83" i="1" s="1"/>
  <c r="J62" i="1"/>
  <c r="J83" i="1" s="1"/>
  <c r="I62" i="1"/>
  <c r="I83" i="1" s="1"/>
  <c r="H62" i="1"/>
  <c r="H83" i="1" s="1"/>
  <c r="G62" i="1"/>
  <c r="F62" i="1"/>
  <c r="M62" i="1" s="1"/>
  <c r="D62" i="1"/>
  <c r="C62" i="1"/>
  <c r="M61" i="1"/>
  <c r="E61" i="1"/>
  <c r="M60" i="1"/>
  <c r="E60" i="1"/>
  <c r="M59" i="1"/>
  <c r="E59" i="1"/>
  <c r="M58" i="1"/>
  <c r="E58" i="1"/>
  <c r="M57" i="1"/>
  <c r="E57" i="1"/>
  <c r="M56" i="1"/>
  <c r="E56" i="1"/>
  <c r="M55" i="1"/>
  <c r="E55" i="1"/>
  <c r="M54" i="1"/>
  <c r="E54" i="1"/>
  <c r="M53" i="1"/>
  <c r="E53" i="1"/>
  <c r="E52" i="1" s="1"/>
  <c r="L52" i="1"/>
  <c r="K52" i="1"/>
  <c r="J52" i="1"/>
  <c r="I52" i="1"/>
  <c r="H52" i="1"/>
  <c r="M52" i="1" s="1"/>
  <c r="G52" i="1"/>
  <c r="F52" i="1"/>
  <c r="D52" i="1"/>
  <c r="C52" i="1"/>
  <c r="M51" i="1"/>
  <c r="E51" i="1"/>
  <c r="M50" i="1"/>
  <c r="E50" i="1"/>
  <c r="M49" i="1"/>
  <c r="E49" i="1"/>
  <c r="M48" i="1"/>
  <c r="E48" i="1"/>
  <c r="M47" i="1"/>
  <c r="E47" i="1"/>
  <c r="M46" i="1"/>
  <c r="E46" i="1"/>
  <c r="L45" i="1"/>
  <c r="K45" i="1"/>
  <c r="J45" i="1"/>
  <c r="M45" i="1" s="1"/>
  <c r="I45" i="1"/>
  <c r="E45" i="1"/>
  <c r="M44" i="1"/>
  <c r="E44" i="1"/>
  <c r="M43" i="1"/>
  <c r="E43" i="1"/>
  <c r="M42" i="1"/>
  <c r="E42" i="1"/>
  <c r="M41" i="1"/>
  <c r="E41" i="1"/>
  <c r="M40" i="1"/>
  <c r="E40" i="1"/>
  <c r="M39" i="1"/>
  <c r="E39" i="1"/>
  <c r="M38" i="1"/>
  <c r="E38" i="1"/>
  <c r="M37" i="1"/>
  <c r="E37" i="1"/>
  <c r="E36" i="1" s="1"/>
  <c r="L36" i="1"/>
  <c r="K36" i="1"/>
  <c r="J36" i="1"/>
  <c r="I36" i="1"/>
  <c r="H36" i="1"/>
  <c r="M36" i="1" s="1"/>
  <c r="G36" i="1"/>
  <c r="D36" i="1"/>
  <c r="C36" i="1"/>
  <c r="M35" i="1"/>
  <c r="E35" i="1"/>
  <c r="M34" i="1"/>
  <c r="E34" i="1"/>
  <c r="M33" i="1"/>
  <c r="E33" i="1"/>
  <c r="M32" i="1"/>
  <c r="E32" i="1"/>
  <c r="M31" i="1"/>
  <c r="E31" i="1"/>
  <c r="M30" i="1"/>
  <c r="E30" i="1"/>
  <c r="M29" i="1"/>
  <c r="E29" i="1"/>
  <c r="M28" i="1"/>
  <c r="E28" i="1"/>
  <c r="M27" i="1"/>
  <c r="O27" i="1" s="1"/>
  <c r="E27" i="1"/>
  <c r="E26" i="1" s="1"/>
  <c r="L26" i="1"/>
  <c r="K26" i="1"/>
  <c r="J26" i="1"/>
  <c r="I26" i="1"/>
  <c r="H26" i="1"/>
  <c r="G26" i="1"/>
  <c r="M26" i="1" s="1"/>
  <c r="F26" i="1"/>
  <c r="D26" i="1"/>
  <c r="C26" i="1"/>
  <c r="C83" i="1" s="1"/>
  <c r="M25" i="1"/>
  <c r="E25" i="1"/>
  <c r="M24" i="1"/>
  <c r="O24" i="1" s="1"/>
  <c r="O28" i="1" s="1"/>
  <c r="E24" i="1"/>
  <c r="M23" i="1"/>
  <c r="E23" i="1"/>
  <c r="M22" i="1"/>
  <c r="E22" i="1"/>
  <c r="M21" i="1"/>
  <c r="E21" i="1"/>
  <c r="M20" i="1"/>
  <c r="E20" i="1"/>
  <c r="E16" i="1" s="1"/>
  <c r="M19" i="1"/>
  <c r="E19" i="1"/>
  <c r="M18" i="1"/>
  <c r="E18" i="1"/>
  <c r="M17" i="1"/>
  <c r="E17" i="1"/>
  <c r="L16" i="1"/>
  <c r="K16" i="1"/>
  <c r="J16" i="1"/>
  <c r="I16" i="1"/>
  <c r="H16" i="1"/>
  <c r="M16" i="1" s="1"/>
  <c r="G16" i="1"/>
  <c r="F16" i="1"/>
  <c r="D16" i="1"/>
  <c r="C16" i="1"/>
  <c r="M15" i="1"/>
  <c r="E15" i="1"/>
  <c r="M14" i="1"/>
  <c r="E14" i="1"/>
  <c r="M13" i="1"/>
  <c r="E13" i="1"/>
  <c r="M12" i="1"/>
  <c r="E12" i="1"/>
  <c r="M11" i="1"/>
  <c r="E11" i="1"/>
  <c r="L10" i="1"/>
  <c r="K10" i="1"/>
  <c r="J10" i="1"/>
  <c r="I10" i="1"/>
  <c r="H10" i="1"/>
  <c r="G10" i="1"/>
  <c r="F10" i="1"/>
  <c r="M10" i="1" s="1"/>
  <c r="E10" i="1"/>
  <c r="D10" i="1"/>
  <c r="D83" i="1" s="1"/>
  <c r="C10" i="1"/>
  <c r="E83" i="1" l="1"/>
  <c r="F83" i="1"/>
  <c r="M83" i="1" s="1"/>
</calcChain>
</file>

<file path=xl/sharedStrings.xml><?xml version="1.0" encoding="utf-8"?>
<sst xmlns="http://schemas.openxmlformats.org/spreadsheetml/2006/main" count="101" uniqueCount="101">
  <si>
    <t>Consejo Nacional para la Niñez y la Adolescencia</t>
  </si>
  <si>
    <t xml:space="preserve"> Año 2024</t>
  </si>
  <si>
    <t>Presupuesto de Gastos y Aplicaciones Financieras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</si>
  <si>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</si>
  <si>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</si>
  <si>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</si>
  <si>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</si>
  <si>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</si>
  <si>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</si>
  <si>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>Febrero</t>
  </si>
  <si>
    <t>Marzo</t>
  </si>
  <si>
    <t>Abril</t>
  </si>
  <si>
    <t>Mayo</t>
  </si>
  <si>
    <t>Junio</t>
  </si>
  <si>
    <t>Julio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</si>
  <si>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</si>
  <si>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</si>
  <si>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</si>
  <si>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</si>
  <si>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</si>
  <si>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</si>
  <si>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</si>
  <si>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</si>
  <si>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</si>
  <si>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</si>
  <si>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</si>
  <si>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</si>
  <si>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</si>
  <si>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</si>
  <si>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</si>
  <si>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</si>
  <si>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</si>
  <si>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</si>
  <si>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</si>
  <si>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</si>
  <si>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</si>
  <si>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DIF.</t>
  </si>
  <si>
    <t>2.3.3 - PRODUCTOS DE PAPEL, CARTÓN E IMPRESOS</t>
  </si>
  <si>
    <t>AMARILLO ES CORRECTO</t>
  </si>
  <si>
    <t>2.3.4 - PRODUCTOS FARMACÉUTICOS</t>
  </si>
  <si>
    <t>AZUL  INCORRECTO</t>
  </si>
  <si>
    <t>2.3.5 - PRODUCTOS DE CUERO, CAUCHO Y PLÁSTICO</t>
  </si>
  <si>
    <t>GASTO TOTAL</t>
  </si>
  <si>
    <t>2.3.6 - PRODUCTOS DE MINERALES, METÁLICOS Y NO METÁLICOS</t>
  </si>
  <si>
    <t>RDR$ 1,045,343,929.42</t>
  </si>
  <si>
    <t>GASTO A JULIO 2024</t>
  </si>
  <si>
    <t>2.3.7 - COMBUSTIBLES, LUBRICANTES, PRODUCTOS QUÍMICOS Y CONEXOS</t>
  </si>
  <si>
    <t>AJUSTAR ESO DOS MONTOS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</si>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</sst>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&quot;RD$&quot;#,##0.00;[Red]\-&quot;RD$&quot;#,##0.00"/>
    <numFmt numFmtId="166" formatCode="_(* #,##0.0_);_(* \(#,##0.0\);_(* &quot;-&quot;??_);_(@_)"/>
    <numFmt numFmtId="167" formatCode="#,##0.00_ ;\-#,##0.00\ "/>
    <numFmt numFmtId="168" formatCode="#,##0.0_ ;\-#,##0.0\ "/>
    <numFmt numFmtId="169" formatCode="#,##0.0000000000_ ;\-#,##0.0000000000\ 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49992370372631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166" fontId="8" fillId="0" borderId="7" xfId="0" applyNumberFormat="1" applyFont="1" applyBorder="1"/>
    <xf numFmtId="0" fontId="9" fillId="0" borderId="0" xfId="0" applyFont="1" applyAlignment="1">
      <alignment horizontal="left" indent="1"/>
    </xf>
    <xf numFmtId="39" fontId="3" fillId="0" borderId="0" xfId="0" applyNumberFormat="1" applyFont="1"/>
    <xf numFmtId="0" fontId="10" fillId="0" borderId="0" xfId="0" applyFont="1" applyAlignment="1">
      <alignment horizontal="left" indent="2"/>
    </xf>
    <xf numFmtId="164" fontId="1" fillId="0" borderId="0" xfId="1" applyFont="1" applyAlignment="1">
      <alignment horizontal="right"/>
    </xf>
    <xf numFmtId="39" fontId="0" fillId="0" borderId="0" xfId="0" applyNumberFormat="1"/>
    <xf numFmtId="39" fontId="0" fillId="4" borderId="0" xfId="0" applyNumberFormat="1" applyFill="1"/>
    <xf numFmtId="164" fontId="1" fillId="0" borderId="0" xfId="1" applyFont="1"/>
    <xf numFmtId="39" fontId="0" fillId="5" borderId="0" xfId="0" applyNumberFormat="1" applyFill="1"/>
    <xf numFmtId="167" fontId="2" fillId="0" borderId="0" xfId="0" applyNumberFormat="1" applyFont="1"/>
    <xf numFmtId="167" fontId="0" fillId="5" borderId="8" xfId="0" applyNumberFormat="1" applyFill="1" applyBorder="1"/>
    <xf numFmtId="168" fontId="0" fillId="6" borderId="9" xfId="0" applyNumberFormat="1" applyFill="1" applyBorder="1"/>
    <xf numFmtId="0" fontId="0" fillId="0" borderId="10" xfId="0" applyBorder="1"/>
    <xf numFmtId="167" fontId="0" fillId="0" borderId="0" xfId="0" applyNumberFormat="1"/>
    <xf numFmtId="169" fontId="0" fillId="0" borderId="0" xfId="0" applyNumberFormat="1"/>
    <xf numFmtId="39" fontId="11" fillId="0" borderId="0" xfId="0" applyNumberFormat="1" applyFont="1"/>
    <xf numFmtId="0" fontId="9" fillId="0" borderId="0" xfId="0" applyFont="1" applyAlignment="1">
      <alignment horizontal="left"/>
    </xf>
    <xf numFmtId="0" fontId="12" fillId="7" borderId="11" xfId="0" applyFont="1" applyFill="1" applyBorder="1" applyAlignment="1">
      <alignment vertical="center"/>
    </xf>
    <xf numFmtId="39" fontId="3" fillId="7" borderId="11" xfId="0" applyNumberFormat="1" applyFont="1" applyFill="1" applyBorder="1"/>
    <xf numFmtId="0" fontId="13" fillId="0" borderId="0" xfId="0" applyFont="1"/>
    <xf numFmtId="39" fontId="13" fillId="0" borderId="0" xfId="0" applyNumberFormat="1" applyFont="1"/>
    <xf numFmtId="0" fontId="14" fillId="0" borderId="0" xfId="0" applyFont="1"/>
    <xf numFmtId="0" fontId="9" fillId="0" borderId="0" xfId="0" applyFont="1" applyAlignment="1">
      <alignment horizontal="left" wrapText="1"/>
    </xf>
    <xf numFmtId="0" fontId="3" fillId="0" borderId="8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0" fillId="0" borderId="8" xfId="0" applyBorder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0" fontId="9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center"/>
    </xf>
    <xf numFmtId="164" fontId="7" fillId="2" borderId="2" xfId="1" applyFont="1" applyFill="1" applyBorder="1" applyAlignment="1">
      <alignment horizontal="center" vertical="center" wrapText="1"/>
    </xf>
    <xf numFmtId="164" fontId="7" fillId="2" borderId="6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120072</xdr:colOff>
      <xdr:row>1</xdr:row>
      <xdr:rowOff>27181</xdr:rowOff>
    </xdr:from>
    <xdr:to>
      <xdr:col>1</xdr:col>
      <xdr:colOff>2038225</xdr:colOff>
      <xdr:row>4</xdr:row>
      <xdr:rowOff>201705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83F3DC-99E4-4274-8667-A4B7095B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405822" y="217681"/>
          <a:ext cx="1918153" cy="97462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56669</xdr:colOff>
      <xdr:row>90</xdr:row>
      <xdr:rowOff>102133</xdr:rowOff>
    </xdr:from>
    <xdr:to>
      <xdr:col>3</xdr:col>
      <xdr:colOff>699006</xdr:colOff>
      <xdr:row>94</xdr:row>
      <xdr:rowOff>62422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2599E9-2BF2-469D-975A-A0A7DDD3BF3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69" y="17599558"/>
          <a:ext cx="7567012" cy="7222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0"/>
  <sheetViews>
    <sheetView showGridLines="0" tabSelected="1" topLeftCell="A5" zoomScale="98" zoomScaleNormal="98" workbookViewId="0">
      <selection activeCell="Q95" sqref="Q95"/>
    </sheetView>
  </sheetViews>
  <sheetFormatPr baseColWidth="10" defaultRowHeight="14.25"/>
  <cols>
    <col min="1" max="1" width="4.25" customWidth="1"/>
    <col min="2" max="2" width="82.125" style="23" bestFit="1" customWidth="1"/>
    <col min="3" max="3" width="17.375" style="23" bestFit="1" customWidth="1"/>
    <col min="4" max="4" width="18.625" style="23" bestFit="1" customWidth="1"/>
    <col min="5" max="5" width="16.125" style="23" bestFit="1" customWidth="1"/>
    <col min="6" max="7" width="12.75" style="23" hidden="1" customWidth="1"/>
    <col min="8" max="12" width="13.75" style="23" hidden="1" customWidth="1"/>
    <col min="13" max="13" width="16.125" style="23" hidden="1" customWidth="1"/>
    <col min="14" max="14" width="18.625" hidden="1" customWidth="1"/>
    <col min="15" max="15" width="24" hidden="1" customWidth="1"/>
    <col min="16" max="16" width="16.875" hidden="1" customWidth="1"/>
  </cols>
  <sheetData>
    <row r="1" spans="2:15"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2:15" ht="20.25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2:15" ht="20.25">
      <c r="B3" s="39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5" ht="20.25">
      <c r="B4" s="40" t="s">
        <v>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2:15" ht="20.25">
      <c r="B5" s="41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7" spans="2:15">
      <c r="B7" s="42" t="s">
        <v>3</v>
      </c>
      <c r="C7" s="43" t="s">
        <v>4</v>
      </c>
      <c r="D7" s="43" t="s">
        <v>5</v>
      </c>
      <c r="E7" s="43" t="s">
        <v>6</v>
      </c>
      <c r="F7" s="45" t="s">
        <v>7</v>
      </c>
      <c r="G7" s="46"/>
      <c r="H7" s="46"/>
      <c r="I7" s="46"/>
      <c r="J7" s="46"/>
      <c r="K7" s="46"/>
      <c r="L7" s="46"/>
      <c r="M7" s="47"/>
    </row>
    <row r="8" spans="2:15">
      <c r="B8" s="42"/>
      <c r="C8" s="44"/>
      <c r="D8" s="44"/>
      <c r="E8" s="44"/>
      <c r="F8" s="1" t="s">
        <v>8</v>
      </c>
      <c r="G8" s="1" t="s">
        <v>9</v>
      </c>
      <c r="H8" s="1" t="s">
        <v>10</v>
      </c>
      <c r="I8" s="1" t="s">
        <v>11</v>
      </c>
      <c r="J8" s="1" t="s">
        <v>12</v>
      </c>
      <c r="K8" s="1" t="s">
        <v>13</v>
      </c>
      <c r="L8" s="2" t="s">
        <v>14</v>
      </c>
      <c r="M8" s="1" t="s">
        <v>15</v>
      </c>
    </row>
    <row r="9" spans="2:15">
      <c r="B9" s="3" t="s">
        <v>16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5" ht="15">
      <c r="B10" s="5" t="s">
        <v>17</v>
      </c>
      <c r="C10" s="6">
        <f t="shared" ref="C10:D10" si="0">+C11+C12+C13+C14+C15</f>
        <v>1315640147</v>
      </c>
      <c r="D10" s="6">
        <f t="shared" si="0"/>
        <v>0</v>
      </c>
      <c r="E10" s="6">
        <f>+E11+E12+E13+E14+E15</f>
        <v>1315640147</v>
      </c>
      <c r="F10" s="6">
        <f t="shared" ref="F10:L10" si="1">+F11+F12+F13+F14+F15</f>
        <v>86307622.689999998</v>
      </c>
      <c r="G10" s="6">
        <f t="shared" si="1"/>
        <v>79544049.480000004</v>
      </c>
      <c r="H10" s="6">
        <f t="shared" si="1"/>
        <v>80560176.049999997</v>
      </c>
      <c r="I10" s="6">
        <f t="shared" si="1"/>
        <v>82053625.150000006</v>
      </c>
      <c r="J10" s="6">
        <f t="shared" si="1"/>
        <v>139953739.62</v>
      </c>
      <c r="K10" s="6">
        <f t="shared" si="1"/>
        <v>84103236.139999986</v>
      </c>
      <c r="L10" s="6">
        <f t="shared" si="1"/>
        <v>86646340.669999987</v>
      </c>
      <c r="M10" s="6">
        <f>+SUM(F10:L10)</f>
        <v>639168789.79999995</v>
      </c>
    </row>
    <row r="11" spans="2:15">
      <c r="B11" s="7" t="s">
        <v>18</v>
      </c>
      <c r="C11" s="8">
        <v>919269423</v>
      </c>
      <c r="D11" s="9">
        <v>-5813500</v>
      </c>
      <c r="E11" s="10">
        <f>+C11+D11</f>
        <v>913455923</v>
      </c>
      <c r="F11" s="9">
        <v>66735781.259999998</v>
      </c>
      <c r="G11" s="9">
        <v>66210500</v>
      </c>
      <c r="H11" s="9">
        <v>65794137.75</v>
      </c>
      <c r="I11" s="9">
        <v>67954912.590000004</v>
      </c>
      <c r="J11" s="9">
        <v>67251526.989999995</v>
      </c>
      <c r="K11" s="9">
        <v>66807112.119999997</v>
      </c>
      <c r="L11" s="9">
        <v>67317069.909999996</v>
      </c>
      <c r="M11" s="10">
        <f>+SUM(F11:L11)</f>
        <v>468071040.62</v>
      </c>
      <c r="N11" s="9"/>
    </row>
    <row r="12" spans="2:15">
      <c r="B12" s="7" t="s">
        <v>19</v>
      </c>
      <c r="C12" s="8">
        <v>258421689</v>
      </c>
      <c r="D12" s="9">
        <v>5813500</v>
      </c>
      <c r="E12" s="10">
        <f t="shared" ref="E12:E15" si="2">+D12+C12</f>
        <v>264235189</v>
      </c>
      <c r="F12" s="9">
        <v>9444026.6600000001</v>
      </c>
      <c r="G12" s="9">
        <v>3247500</v>
      </c>
      <c r="H12" s="9">
        <v>4774760.4400000004</v>
      </c>
      <c r="I12" s="9">
        <v>4039919.6</v>
      </c>
      <c r="J12" s="9">
        <v>62699794.170000002</v>
      </c>
      <c r="K12" s="9">
        <v>7374308.6399999997</v>
      </c>
      <c r="L12" s="9">
        <v>9230795.5800000001</v>
      </c>
      <c r="M12" s="10">
        <f t="shared" ref="M12:M15" si="3">+SUM(F12:L12)</f>
        <v>100811105.09</v>
      </c>
      <c r="N12" s="9"/>
    </row>
    <row r="13" spans="2:15">
      <c r="B13" s="7" t="s">
        <v>20</v>
      </c>
      <c r="C13" s="8">
        <v>495000</v>
      </c>
      <c r="D13" s="9">
        <v>0</v>
      </c>
      <c r="E13" s="10">
        <f t="shared" si="2"/>
        <v>495000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f t="shared" si="3"/>
        <v>0</v>
      </c>
    </row>
    <row r="14" spans="2:15">
      <c r="B14" s="7" t="s">
        <v>21</v>
      </c>
      <c r="C14" s="9">
        <v>0</v>
      </c>
      <c r="D14" s="9">
        <v>0</v>
      </c>
      <c r="E14" s="10">
        <f t="shared" si="2"/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f t="shared" si="3"/>
        <v>0</v>
      </c>
    </row>
    <row r="15" spans="2:15">
      <c r="B15" s="7" t="s">
        <v>22</v>
      </c>
      <c r="C15" s="11">
        <v>137454035</v>
      </c>
      <c r="D15" s="9">
        <v>0</v>
      </c>
      <c r="E15" s="10">
        <f t="shared" si="2"/>
        <v>137454035</v>
      </c>
      <c r="F15" s="9">
        <v>10127814.77</v>
      </c>
      <c r="G15" s="9">
        <v>10086049.48</v>
      </c>
      <c r="H15" s="9">
        <v>9991277.8599999994</v>
      </c>
      <c r="I15" s="9">
        <v>10058792.960000001</v>
      </c>
      <c r="J15" s="9">
        <v>10002418.460000001</v>
      </c>
      <c r="K15" s="9">
        <v>9921815.3800000008</v>
      </c>
      <c r="L15" s="9">
        <v>10098475.18</v>
      </c>
      <c r="M15" s="10">
        <f t="shared" si="3"/>
        <v>70286644.090000004</v>
      </c>
    </row>
    <row r="16" spans="2:15" ht="15">
      <c r="B16" s="5" t="s">
        <v>23</v>
      </c>
      <c r="C16" s="6">
        <f>+C17+C18+C19+C20+C21+C22+C23+C24+C25</f>
        <v>84662692</v>
      </c>
      <c r="D16" s="6">
        <f>+D17+D18+D19+D20+D21+D22+D23+D24+D25</f>
        <v>247636048</v>
      </c>
      <c r="E16" s="6">
        <f>+E17+E18+E19+E20+E21+E22+E23+E24+E25</f>
        <v>332298740</v>
      </c>
      <c r="F16" s="6">
        <f t="shared" ref="F16:L16" si="4">+F17+F18+F19+F20+F21+F22+F23+F24+F25</f>
        <v>3259590.33</v>
      </c>
      <c r="G16" s="6">
        <f t="shared" si="4"/>
        <v>12503272.029999999</v>
      </c>
      <c r="H16" s="6">
        <f t="shared" si="4"/>
        <v>30837082.620000001</v>
      </c>
      <c r="I16" s="6">
        <f t="shared" si="4"/>
        <v>25977386.91</v>
      </c>
      <c r="J16" s="6">
        <f t="shared" si="4"/>
        <v>19095847.460000001</v>
      </c>
      <c r="K16" s="6">
        <f t="shared" si="4"/>
        <v>45889182.850000001</v>
      </c>
      <c r="L16" s="6">
        <f t="shared" si="4"/>
        <v>14912125.740000002</v>
      </c>
      <c r="M16" s="6">
        <f>+SUM(F16:L16)</f>
        <v>152474487.94</v>
      </c>
      <c r="O16" s="9"/>
    </row>
    <row r="17" spans="2:16">
      <c r="B17" s="7" t="s">
        <v>24</v>
      </c>
      <c r="C17" s="9">
        <v>57881612</v>
      </c>
      <c r="D17" s="9">
        <v>-8324718.5199999996</v>
      </c>
      <c r="E17" s="10">
        <f t="shared" ref="E17:E25" si="5">+D17+C17</f>
        <v>49556893.480000004</v>
      </c>
      <c r="F17" s="9">
        <v>1158759.2</v>
      </c>
      <c r="G17" s="9">
        <v>5409746.4000000004</v>
      </c>
      <c r="H17" s="9">
        <v>5009382.3499999996</v>
      </c>
      <c r="I17" s="9">
        <v>7329969.7300000004</v>
      </c>
      <c r="J17" s="9">
        <v>2922333.8</v>
      </c>
      <c r="K17" s="9">
        <v>3981789.43</v>
      </c>
      <c r="L17" s="9">
        <v>3263655.89</v>
      </c>
      <c r="M17" s="10">
        <f t="shared" ref="M17:M25" si="6">+SUM(F17:L17)</f>
        <v>29075636.800000001</v>
      </c>
    </row>
    <row r="18" spans="2:16">
      <c r="B18" s="7" t="s">
        <v>25</v>
      </c>
      <c r="C18" s="9">
        <v>16131040</v>
      </c>
      <c r="D18" s="9">
        <v>-11443825.189999999</v>
      </c>
      <c r="E18" s="10">
        <f t="shared" si="5"/>
        <v>4687214.8100000005</v>
      </c>
      <c r="F18" s="9">
        <v>0</v>
      </c>
      <c r="G18" s="9">
        <v>0</v>
      </c>
      <c r="H18" s="9">
        <v>1192414.46</v>
      </c>
      <c r="I18" s="9">
        <v>125000</v>
      </c>
      <c r="J18" s="9">
        <v>139557.32999999999</v>
      </c>
      <c r="K18" s="9">
        <v>295585.52</v>
      </c>
      <c r="L18" s="9">
        <v>508169.76</v>
      </c>
      <c r="M18" s="10">
        <f t="shared" si="6"/>
        <v>2260727.0700000003</v>
      </c>
    </row>
    <row r="19" spans="2:16">
      <c r="B19" s="7" t="s">
        <v>26</v>
      </c>
      <c r="C19" s="9">
        <v>2200020</v>
      </c>
      <c r="D19" s="9">
        <v>10199980</v>
      </c>
      <c r="E19" s="10">
        <f t="shared" si="5"/>
        <v>12400000</v>
      </c>
      <c r="F19" s="9">
        <v>136050</v>
      </c>
      <c r="G19" s="9">
        <v>576591</v>
      </c>
      <c r="H19" s="9">
        <v>1184719</v>
      </c>
      <c r="I19" s="9">
        <v>1328945</v>
      </c>
      <c r="J19" s="9">
        <v>1885448</v>
      </c>
      <c r="K19" s="9">
        <v>1354094</v>
      </c>
      <c r="L19" s="9">
        <v>1287125</v>
      </c>
      <c r="M19" s="10">
        <f t="shared" si="6"/>
        <v>7752972</v>
      </c>
    </row>
    <row r="20" spans="2:16">
      <c r="B20" s="7" t="s">
        <v>27</v>
      </c>
      <c r="C20" s="9">
        <v>250000</v>
      </c>
      <c r="D20" s="9">
        <v>17301745.060000002</v>
      </c>
      <c r="E20" s="10">
        <f t="shared" si="5"/>
        <v>17551745.060000002</v>
      </c>
      <c r="F20" s="9">
        <v>0</v>
      </c>
      <c r="G20" s="9">
        <v>295850.90000000002</v>
      </c>
      <c r="H20" s="9">
        <v>734517</v>
      </c>
      <c r="I20" s="9">
        <v>2767800</v>
      </c>
      <c r="J20" s="9">
        <v>862140</v>
      </c>
      <c r="K20" s="9">
        <v>361168.6</v>
      </c>
      <c r="L20" s="9">
        <v>809076</v>
      </c>
      <c r="M20" s="10">
        <f t="shared" si="6"/>
        <v>5830552.5</v>
      </c>
    </row>
    <row r="21" spans="2:16">
      <c r="B21" s="7" t="s">
        <v>28</v>
      </c>
      <c r="C21" s="9">
        <v>1800020</v>
      </c>
      <c r="D21" s="9">
        <v>36478581.769999996</v>
      </c>
      <c r="E21" s="10">
        <f t="shared" si="5"/>
        <v>38278601.769999996</v>
      </c>
      <c r="F21" s="9">
        <v>901205.71</v>
      </c>
      <c r="G21" s="9">
        <v>3559609.85</v>
      </c>
      <c r="H21" s="9">
        <v>4703469.17</v>
      </c>
      <c r="I21" s="9">
        <v>1204685.3899999999</v>
      </c>
      <c r="J21" s="9">
        <v>3829046.26</v>
      </c>
      <c r="K21" s="9">
        <v>2706500.86</v>
      </c>
      <c r="L21" s="9">
        <v>2831068.95</v>
      </c>
      <c r="M21" s="10">
        <f t="shared" si="6"/>
        <v>19735586.190000001</v>
      </c>
    </row>
    <row r="22" spans="2:16">
      <c r="B22" s="7" t="s">
        <v>29</v>
      </c>
      <c r="C22" s="9">
        <v>1200000</v>
      </c>
      <c r="D22" s="9">
        <v>17240411.280000001</v>
      </c>
      <c r="E22" s="10">
        <f t="shared" si="5"/>
        <v>18440411.280000001</v>
      </c>
      <c r="F22" s="9">
        <v>1063575.42</v>
      </c>
      <c r="G22" s="9">
        <v>2002733.96</v>
      </c>
      <c r="H22" s="9">
        <v>1514897.98</v>
      </c>
      <c r="I22" s="9">
        <v>2984968.58</v>
      </c>
      <c r="J22" s="9">
        <v>3208921.6</v>
      </c>
      <c r="K22" s="9">
        <v>703459.63</v>
      </c>
      <c r="L22" s="9">
        <v>2278048.9300000002</v>
      </c>
      <c r="M22" s="10">
        <f t="shared" si="6"/>
        <v>13756606.1</v>
      </c>
    </row>
    <row r="23" spans="2:16">
      <c r="B23" s="7" t="s">
        <v>30</v>
      </c>
      <c r="C23" s="9">
        <v>0</v>
      </c>
      <c r="D23" s="9">
        <v>53209017.93</v>
      </c>
      <c r="E23" s="10">
        <f t="shared" si="5"/>
        <v>53209017.93</v>
      </c>
      <c r="F23" s="9">
        <v>0</v>
      </c>
      <c r="G23" s="9">
        <v>160740</v>
      </c>
      <c r="H23" s="9">
        <v>8937487.6999999993</v>
      </c>
      <c r="I23" s="9">
        <v>3478328.6</v>
      </c>
      <c r="J23" s="9">
        <v>4227875.75</v>
      </c>
      <c r="K23" s="9">
        <v>5133531.68</v>
      </c>
      <c r="L23" s="9">
        <v>373711.5</v>
      </c>
      <c r="M23" s="10">
        <f t="shared" si="6"/>
        <v>22311675.229999997</v>
      </c>
    </row>
    <row r="24" spans="2:16">
      <c r="B24" s="7" t="s">
        <v>31</v>
      </c>
      <c r="C24" s="9">
        <v>0</v>
      </c>
      <c r="D24" s="9">
        <v>130512502.55</v>
      </c>
      <c r="E24" s="10">
        <f t="shared" si="5"/>
        <v>130512502.55</v>
      </c>
      <c r="F24" s="9">
        <v>0</v>
      </c>
      <c r="G24" s="9">
        <v>497999.92</v>
      </c>
      <c r="H24" s="9">
        <v>7189223.4000000004</v>
      </c>
      <c r="I24" s="9">
        <v>5339375.92</v>
      </c>
      <c r="J24" s="9">
        <v>2017588.66</v>
      </c>
      <c r="K24" s="9">
        <v>31185279.5</v>
      </c>
      <c r="L24" s="9">
        <v>3379031.64</v>
      </c>
      <c r="M24" s="9">
        <f t="shared" si="6"/>
        <v>49608499.039999999</v>
      </c>
      <c r="N24" s="12">
        <v>49608499.039999999</v>
      </c>
      <c r="O24" s="13">
        <f>+M24-N24</f>
        <v>0</v>
      </c>
    </row>
    <row r="25" spans="2:16">
      <c r="B25" s="7" t="s">
        <v>32</v>
      </c>
      <c r="C25" s="9">
        <v>5200000</v>
      </c>
      <c r="D25" s="9">
        <v>2462353.1199999992</v>
      </c>
      <c r="E25" s="10">
        <f t="shared" si="5"/>
        <v>7662353.1199999992</v>
      </c>
      <c r="F25" s="9">
        <v>0</v>
      </c>
      <c r="G25" s="9">
        <v>0</v>
      </c>
      <c r="H25" s="9">
        <v>370971.56</v>
      </c>
      <c r="I25" s="9">
        <v>1418313.69</v>
      </c>
      <c r="J25" s="9">
        <v>2936.06</v>
      </c>
      <c r="K25" s="9">
        <v>167773.63</v>
      </c>
      <c r="L25" s="9">
        <v>182238.07</v>
      </c>
      <c r="M25" s="10">
        <f t="shared" si="6"/>
        <v>2142233.0099999998</v>
      </c>
    </row>
    <row r="26" spans="2:16" ht="15">
      <c r="B26" s="5" t="s">
        <v>33</v>
      </c>
      <c r="C26" s="6">
        <f t="shared" ref="C26:L26" si="7">+C27+C28+C29+C30+C31+C32+C33+C34+C35</f>
        <v>17925048</v>
      </c>
      <c r="D26" s="6">
        <f t="shared" si="7"/>
        <v>185310338.76999998</v>
      </c>
      <c r="E26" s="6">
        <f t="shared" si="7"/>
        <v>203235386.76999998</v>
      </c>
      <c r="F26" s="6">
        <f t="shared" si="7"/>
        <v>996645</v>
      </c>
      <c r="G26" s="6">
        <f t="shared" si="7"/>
        <v>4483991.58</v>
      </c>
      <c r="H26" s="6">
        <f t="shared" si="7"/>
        <v>30576612.84</v>
      </c>
      <c r="I26" s="6">
        <f t="shared" si="7"/>
        <v>11824917.870000001</v>
      </c>
      <c r="J26" s="6">
        <f t="shared" si="7"/>
        <v>14770308.379999999</v>
      </c>
      <c r="K26" s="6">
        <f t="shared" si="7"/>
        <v>17877818.73</v>
      </c>
      <c r="L26" s="6">
        <f t="shared" si="7"/>
        <v>13140054.369999997</v>
      </c>
      <c r="M26" s="6">
        <f>+SUM(F26:L26)</f>
        <v>93670348.770000011</v>
      </c>
    </row>
    <row r="27" spans="2:16" ht="15" thickBot="1">
      <c r="B27" s="7" t="s">
        <v>34</v>
      </c>
      <c r="C27" s="9">
        <v>17925048</v>
      </c>
      <c r="D27" s="9">
        <v>72559945.650000006</v>
      </c>
      <c r="E27" s="10">
        <f t="shared" ref="E27:E35" si="8">+D27+C27</f>
        <v>90484993.650000006</v>
      </c>
      <c r="F27" s="9">
        <v>996645</v>
      </c>
      <c r="G27" s="9">
        <v>1256125.8799999999</v>
      </c>
      <c r="H27" s="9">
        <v>13728184.68</v>
      </c>
      <c r="I27" s="9">
        <v>6543113.1600000001</v>
      </c>
      <c r="J27" s="9">
        <v>3289529.43</v>
      </c>
      <c r="K27" s="9">
        <v>3054745.85</v>
      </c>
      <c r="L27" s="9">
        <v>8822317.6500000004</v>
      </c>
      <c r="M27" s="9">
        <f>+SUM(F27:L27)</f>
        <v>37690661.649999999</v>
      </c>
      <c r="N27" s="12">
        <v>37690661.649999999</v>
      </c>
      <c r="O27" s="13">
        <f>+M27-N27</f>
        <v>0</v>
      </c>
    </row>
    <row r="28" spans="2:16" ht="15" thickBot="1">
      <c r="B28" s="7" t="s">
        <v>35</v>
      </c>
      <c r="C28" s="9">
        <v>0</v>
      </c>
      <c r="D28" s="9">
        <v>21661849.349999998</v>
      </c>
      <c r="E28" s="10">
        <f t="shared" si="8"/>
        <v>21661849.349999998</v>
      </c>
      <c r="F28" s="9">
        <v>0</v>
      </c>
      <c r="G28" s="9">
        <v>0</v>
      </c>
      <c r="H28" s="9">
        <v>9875053.7400000002</v>
      </c>
      <c r="I28" s="9">
        <v>1102502.1599999999</v>
      </c>
      <c r="J28" s="9">
        <v>743253.9</v>
      </c>
      <c r="K28" s="9">
        <v>57432.959999999999</v>
      </c>
      <c r="L28" s="9">
        <v>58736.95</v>
      </c>
      <c r="M28" s="10">
        <f t="shared" ref="M28:M35" si="9">+SUM(F28:L28)</f>
        <v>11836979.710000001</v>
      </c>
      <c r="O28" s="14">
        <f>+O24+O27</f>
        <v>0</v>
      </c>
      <c r="P28" t="s">
        <v>36</v>
      </c>
    </row>
    <row r="29" spans="2:16">
      <c r="B29" s="7" t="s">
        <v>37</v>
      </c>
      <c r="C29" s="9">
        <v>0</v>
      </c>
      <c r="D29" s="9">
        <v>3241217.8200000003</v>
      </c>
      <c r="E29" s="10">
        <f t="shared" si="8"/>
        <v>3241217.8200000003</v>
      </c>
      <c r="F29" s="9">
        <v>0</v>
      </c>
      <c r="G29" s="9">
        <v>0</v>
      </c>
      <c r="H29" s="9">
        <v>196808.66</v>
      </c>
      <c r="I29" s="9">
        <v>0</v>
      </c>
      <c r="J29" s="9">
        <v>679544.47</v>
      </c>
      <c r="K29" s="9">
        <v>0</v>
      </c>
      <c r="L29" s="9">
        <v>326722.2</v>
      </c>
      <c r="M29" s="10">
        <f t="shared" si="9"/>
        <v>1203075.33</v>
      </c>
      <c r="O29" t="s">
        <v>38</v>
      </c>
    </row>
    <row r="30" spans="2:16">
      <c r="B30" s="7" t="s">
        <v>39</v>
      </c>
      <c r="C30" s="9">
        <v>0</v>
      </c>
      <c r="D30" s="9">
        <v>15057602.5</v>
      </c>
      <c r="E30" s="10">
        <f t="shared" si="8"/>
        <v>15057602.5</v>
      </c>
      <c r="F30" s="9">
        <v>0</v>
      </c>
      <c r="G30" s="9">
        <v>0</v>
      </c>
      <c r="H30" s="9">
        <v>378250</v>
      </c>
      <c r="I30" s="9">
        <v>807717.75</v>
      </c>
      <c r="J30" s="9">
        <v>3469950.49</v>
      </c>
      <c r="K30" s="9">
        <v>1671654.02</v>
      </c>
      <c r="L30" s="9">
        <v>724337.61</v>
      </c>
      <c r="M30" s="10">
        <f t="shared" si="9"/>
        <v>7051909.8700000001</v>
      </c>
      <c r="O30" t="s">
        <v>40</v>
      </c>
    </row>
    <row r="31" spans="2:16" ht="15" thickBot="1">
      <c r="B31" s="7" t="s">
        <v>41</v>
      </c>
      <c r="C31" s="9">
        <v>0</v>
      </c>
      <c r="D31" s="9">
        <v>915822.58000000007</v>
      </c>
      <c r="E31" s="10">
        <f t="shared" si="8"/>
        <v>915822.58000000007</v>
      </c>
      <c r="F31" s="9">
        <v>0</v>
      </c>
      <c r="G31" s="9">
        <v>0</v>
      </c>
      <c r="H31" s="9">
        <v>2822.56</v>
      </c>
      <c r="I31" s="9">
        <v>0</v>
      </c>
      <c r="J31" s="9">
        <v>8556.86</v>
      </c>
      <c r="K31" s="9">
        <v>0</v>
      </c>
      <c r="L31" s="9">
        <v>5046.2</v>
      </c>
      <c r="M31" s="10">
        <f t="shared" si="9"/>
        <v>16425.62</v>
      </c>
      <c r="O31" t="s">
        <v>42</v>
      </c>
    </row>
    <row r="32" spans="2:16" ht="15" thickBot="1">
      <c r="B32" s="7" t="s">
        <v>43</v>
      </c>
      <c r="C32" s="9">
        <v>0</v>
      </c>
      <c r="D32" s="9">
        <v>663712.24</v>
      </c>
      <c r="E32" s="10">
        <f t="shared" si="8"/>
        <v>663712.24</v>
      </c>
      <c r="F32" s="9">
        <v>0</v>
      </c>
      <c r="G32" s="9">
        <v>0</v>
      </c>
      <c r="H32" s="9">
        <v>117524.33</v>
      </c>
      <c r="I32" s="9">
        <v>27130.560000000001</v>
      </c>
      <c r="J32" s="9">
        <v>6193.85</v>
      </c>
      <c r="K32" s="9">
        <v>100844.28</v>
      </c>
      <c r="L32" s="9">
        <v>4841.95</v>
      </c>
      <c r="M32" s="10">
        <f t="shared" si="9"/>
        <v>256534.97000000003</v>
      </c>
      <c r="O32" s="15" t="s">
        <v>44</v>
      </c>
      <c r="P32" s="16" t="s">
        <v>45</v>
      </c>
    </row>
    <row r="33" spans="2:15">
      <c r="B33" s="7" t="s">
        <v>46</v>
      </c>
      <c r="C33" s="9">
        <v>0</v>
      </c>
      <c r="D33" s="9">
        <v>46129409.409999996</v>
      </c>
      <c r="E33" s="10">
        <f t="shared" si="8"/>
        <v>46129409.409999996</v>
      </c>
      <c r="F33" s="9">
        <v>0</v>
      </c>
      <c r="G33" s="9">
        <v>3227865.7</v>
      </c>
      <c r="H33" s="9">
        <v>1787518.07</v>
      </c>
      <c r="I33" s="9">
        <v>2640976</v>
      </c>
      <c r="J33" s="9">
        <v>4037549.29</v>
      </c>
      <c r="K33" s="9">
        <v>9818920.5199999996</v>
      </c>
      <c r="L33" s="9">
        <v>2166315.2000000002</v>
      </c>
      <c r="M33" s="10">
        <f t="shared" si="9"/>
        <v>23679144.779999997</v>
      </c>
      <c r="O33" t="s">
        <v>47</v>
      </c>
    </row>
    <row r="34" spans="2:15">
      <c r="B34" s="7" t="s">
        <v>48</v>
      </c>
      <c r="C34" s="9">
        <v>0</v>
      </c>
      <c r="D34" s="9">
        <v>0</v>
      </c>
      <c r="E34" s="9">
        <f t="shared" si="8"/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f t="shared" si="9"/>
        <v>0</v>
      </c>
    </row>
    <row r="35" spans="2:15">
      <c r="B35" s="7" t="s">
        <v>49</v>
      </c>
      <c r="C35" s="9">
        <v>0</v>
      </c>
      <c r="D35" s="9">
        <v>25080779.220000003</v>
      </c>
      <c r="E35" s="9">
        <f t="shared" si="8"/>
        <v>25080779.220000003</v>
      </c>
      <c r="F35" s="9">
        <v>0</v>
      </c>
      <c r="G35" s="9">
        <v>0</v>
      </c>
      <c r="H35" s="9">
        <v>4490450.8</v>
      </c>
      <c r="I35" s="9">
        <v>703478.24</v>
      </c>
      <c r="J35" s="9">
        <v>2535730.09</v>
      </c>
      <c r="K35" s="9">
        <v>3174221.1</v>
      </c>
      <c r="L35" s="9">
        <v>1031736.61</v>
      </c>
      <c r="M35" s="10">
        <f t="shared" si="9"/>
        <v>11935616.84</v>
      </c>
      <c r="N35" s="17"/>
    </row>
    <row r="36" spans="2:15" ht="15">
      <c r="B36" s="5" t="s">
        <v>50</v>
      </c>
      <c r="C36" s="6">
        <f>+C37+C38+C39+C40+C41+C42+C43+C44</f>
        <v>214638056</v>
      </c>
      <c r="D36" s="6">
        <f>+D37+D38+D39+D40+D41+D42+D43+D44</f>
        <v>-41444340</v>
      </c>
      <c r="E36" s="6">
        <f>+E37+E38+E39+E40+E41+E42+E43+E44</f>
        <v>173193716</v>
      </c>
      <c r="F36" s="6">
        <v>0</v>
      </c>
      <c r="G36" s="6">
        <f t="shared" ref="G36:L36" si="10">+G37+G38+G39+G40+G41+G42+G43+G44</f>
        <v>0</v>
      </c>
      <c r="H36" s="6">
        <f t="shared" si="10"/>
        <v>39973429</v>
      </c>
      <c r="I36" s="6">
        <f t="shared" si="10"/>
        <v>1250000.01</v>
      </c>
      <c r="J36" s="6">
        <f t="shared" si="10"/>
        <v>27903119.329999998</v>
      </c>
      <c r="K36" s="6">
        <f t="shared" si="10"/>
        <v>13370309.67</v>
      </c>
      <c r="L36" s="6">
        <f t="shared" si="10"/>
        <v>5009166.67</v>
      </c>
      <c r="M36" s="6">
        <f>+SUM(F36:L36)</f>
        <v>87506024.680000007</v>
      </c>
      <c r="N36" s="17"/>
    </row>
    <row r="37" spans="2:15">
      <c r="B37" s="7" t="s">
        <v>51</v>
      </c>
      <c r="C37" s="9">
        <v>214638056</v>
      </c>
      <c r="D37" s="9">
        <v>-41444340</v>
      </c>
      <c r="E37" s="10">
        <f t="shared" ref="E37:E51" si="11">+D37+C37</f>
        <v>173193716</v>
      </c>
      <c r="F37" s="9">
        <v>0</v>
      </c>
      <c r="G37" s="9">
        <v>0</v>
      </c>
      <c r="H37" s="9">
        <v>39973429</v>
      </c>
      <c r="I37" s="9">
        <v>1250000.01</v>
      </c>
      <c r="J37" s="9">
        <v>27903119.329999998</v>
      </c>
      <c r="K37" s="9">
        <v>13370309.67</v>
      </c>
      <c r="L37" s="9">
        <v>5009166.67</v>
      </c>
      <c r="M37" s="10">
        <f t="shared" ref="M37:M44" si="12">+SUM(F37:L37)</f>
        <v>87506024.680000007</v>
      </c>
      <c r="N37" s="18"/>
    </row>
    <row r="38" spans="2:15">
      <c r="B38" s="7" t="s">
        <v>52</v>
      </c>
      <c r="C38" s="9">
        <v>0</v>
      </c>
      <c r="D38" s="9">
        <v>0</v>
      </c>
      <c r="E38" s="9">
        <f t="shared" si="11"/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f t="shared" si="12"/>
        <v>0</v>
      </c>
    </row>
    <row r="39" spans="2:15">
      <c r="B39" s="7" t="s">
        <v>53</v>
      </c>
      <c r="C39" s="9">
        <v>0</v>
      </c>
      <c r="D39" s="9">
        <v>0</v>
      </c>
      <c r="E39" s="9">
        <f t="shared" si="11"/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f t="shared" si="12"/>
        <v>0</v>
      </c>
    </row>
    <row r="40" spans="2:15">
      <c r="B40" s="7" t="s">
        <v>54</v>
      </c>
      <c r="C40" s="9">
        <v>0</v>
      </c>
      <c r="D40" s="9">
        <v>0</v>
      </c>
      <c r="E40" s="9">
        <f t="shared" si="11"/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f t="shared" si="12"/>
        <v>0</v>
      </c>
    </row>
    <row r="41" spans="2:15">
      <c r="B41" s="7" t="s">
        <v>55</v>
      </c>
      <c r="C41" s="9">
        <v>0</v>
      </c>
      <c r="D41" s="9">
        <v>0</v>
      </c>
      <c r="E41" s="9">
        <f t="shared" si="11"/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f t="shared" si="12"/>
        <v>0</v>
      </c>
    </row>
    <row r="42" spans="2:15">
      <c r="B42" s="7" t="s">
        <v>56</v>
      </c>
      <c r="C42" s="9">
        <v>0</v>
      </c>
      <c r="D42" s="9">
        <v>0</v>
      </c>
      <c r="E42" s="9">
        <f t="shared" si="11"/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f t="shared" si="12"/>
        <v>0</v>
      </c>
    </row>
    <row r="43" spans="2:15">
      <c r="B43" s="7" t="s">
        <v>57</v>
      </c>
      <c r="C43" s="9">
        <v>0</v>
      </c>
      <c r="D43" s="9">
        <v>0</v>
      </c>
      <c r="E43" s="9">
        <f t="shared" si="11"/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f t="shared" si="12"/>
        <v>0</v>
      </c>
    </row>
    <row r="44" spans="2:15">
      <c r="B44" s="7" t="s">
        <v>58</v>
      </c>
      <c r="C44" s="9">
        <v>0</v>
      </c>
      <c r="D44" s="9">
        <v>0</v>
      </c>
      <c r="E44" s="9">
        <f t="shared" si="11"/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f t="shared" si="12"/>
        <v>0</v>
      </c>
    </row>
    <row r="45" spans="2:15" ht="15.75">
      <c r="B45" s="5" t="s">
        <v>59</v>
      </c>
      <c r="C45" s="6">
        <v>0</v>
      </c>
      <c r="D45" s="6">
        <v>0</v>
      </c>
      <c r="E45" s="6">
        <f t="shared" si="11"/>
        <v>0</v>
      </c>
      <c r="F45" s="6">
        <v>0</v>
      </c>
      <c r="G45" s="6">
        <v>0</v>
      </c>
      <c r="H45" s="6">
        <v>0</v>
      </c>
      <c r="I45" s="6">
        <f>+I46+I47+I48+I49+I50+I51</f>
        <v>0</v>
      </c>
      <c r="J45" s="6">
        <f t="shared" ref="J45:L45" si="13">+J46+J47+J48+J49+J50+J51</f>
        <v>0</v>
      </c>
      <c r="K45" s="6">
        <f t="shared" si="13"/>
        <v>0</v>
      </c>
      <c r="L45" s="6">
        <f t="shared" si="13"/>
        <v>0</v>
      </c>
      <c r="M45" s="19">
        <f>+SUM(F45:K45)</f>
        <v>0</v>
      </c>
    </row>
    <row r="46" spans="2:15">
      <c r="B46" s="7" t="s">
        <v>60</v>
      </c>
      <c r="C46" s="9">
        <v>0</v>
      </c>
      <c r="D46" s="9">
        <v>0</v>
      </c>
      <c r="E46" s="9">
        <f t="shared" si="11"/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f t="shared" ref="M46:M51" si="14">+SUM(F46:L46)</f>
        <v>0</v>
      </c>
    </row>
    <row r="47" spans="2:15">
      <c r="B47" s="7" t="s">
        <v>61</v>
      </c>
      <c r="C47" s="9">
        <v>0</v>
      </c>
      <c r="D47" s="9">
        <v>0</v>
      </c>
      <c r="E47" s="9">
        <f t="shared" si="11"/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f t="shared" si="14"/>
        <v>0</v>
      </c>
    </row>
    <row r="48" spans="2:15">
      <c r="B48" s="7" t="s">
        <v>62</v>
      </c>
      <c r="C48" s="9">
        <v>0</v>
      </c>
      <c r="D48" s="9">
        <v>0</v>
      </c>
      <c r="E48" s="9">
        <f t="shared" si="11"/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f t="shared" si="14"/>
        <v>0</v>
      </c>
    </row>
    <row r="49" spans="2:13">
      <c r="B49" s="7" t="s">
        <v>63</v>
      </c>
      <c r="C49" s="9">
        <v>0</v>
      </c>
      <c r="D49" s="9">
        <v>0</v>
      </c>
      <c r="E49" s="9">
        <f t="shared" si="11"/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f t="shared" si="14"/>
        <v>0</v>
      </c>
    </row>
    <row r="50" spans="2:13">
      <c r="B50" s="7" t="s">
        <v>64</v>
      </c>
      <c r="C50" s="9">
        <v>0</v>
      </c>
      <c r="D50" s="9">
        <v>0</v>
      </c>
      <c r="E50" s="9">
        <f t="shared" si="11"/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f t="shared" si="14"/>
        <v>0</v>
      </c>
    </row>
    <row r="51" spans="2:13">
      <c r="B51" s="7" t="s">
        <v>65</v>
      </c>
      <c r="C51" s="9">
        <v>0</v>
      </c>
      <c r="D51" s="9">
        <v>0</v>
      </c>
      <c r="E51" s="9">
        <f t="shared" si="11"/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f t="shared" si="14"/>
        <v>0</v>
      </c>
    </row>
    <row r="52" spans="2:13" ht="15">
      <c r="B52" s="5" t="s">
        <v>66</v>
      </c>
      <c r="C52" s="6">
        <f>+C53+C54+C55+C56+C57+C58+C59+C60+C61</f>
        <v>0</v>
      </c>
      <c r="D52" s="6">
        <f t="shared" ref="D52:L52" si="15">+D53+D54+D55+D56+D57+D58+D59+D60+D61</f>
        <v>90258234.780000001</v>
      </c>
      <c r="E52" s="6">
        <f t="shared" si="15"/>
        <v>90258234.780000001</v>
      </c>
      <c r="F52" s="6">
        <f t="shared" si="15"/>
        <v>0</v>
      </c>
      <c r="G52" s="6">
        <f t="shared" si="15"/>
        <v>0</v>
      </c>
      <c r="H52" s="6">
        <f t="shared" si="15"/>
        <v>36286256.5</v>
      </c>
      <c r="I52" s="6">
        <f t="shared" si="15"/>
        <v>1588567</v>
      </c>
      <c r="J52" s="6">
        <f t="shared" si="15"/>
        <v>15555625.66</v>
      </c>
      <c r="K52" s="6">
        <f t="shared" si="15"/>
        <v>17028981.030000001</v>
      </c>
      <c r="L52" s="6">
        <f t="shared" si="15"/>
        <v>386751.09</v>
      </c>
      <c r="M52" s="6">
        <f>+SUM(F52:L52)</f>
        <v>70846181.280000001</v>
      </c>
    </row>
    <row r="53" spans="2:13">
      <c r="B53" s="7" t="s">
        <v>67</v>
      </c>
      <c r="C53" s="9">
        <v>0</v>
      </c>
      <c r="D53" s="9">
        <v>24270580.469999999</v>
      </c>
      <c r="E53" s="10">
        <f t="shared" ref="E53:E61" si="16">+D53+C53</f>
        <v>24270580.469999999</v>
      </c>
      <c r="F53" s="9">
        <v>0</v>
      </c>
      <c r="G53" s="9">
        <v>0</v>
      </c>
      <c r="H53" s="9">
        <v>5155664.2699999996</v>
      </c>
      <c r="I53" s="9">
        <v>1445777.24</v>
      </c>
      <c r="J53" s="9">
        <v>17775.580000000002</v>
      </c>
      <c r="K53" s="9">
        <v>14232209.91</v>
      </c>
      <c r="L53" s="9">
        <v>386751.09</v>
      </c>
      <c r="M53" s="10">
        <f t="shared" ref="M53:M61" si="17">+SUM(F53:L53)</f>
        <v>21238178.09</v>
      </c>
    </row>
    <row r="54" spans="2:13">
      <c r="B54" s="7" t="s">
        <v>68</v>
      </c>
      <c r="C54" s="9">
        <v>0</v>
      </c>
      <c r="D54" s="9">
        <v>412517.15</v>
      </c>
      <c r="E54" s="10">
        <f t="shared" si="16"/>
        <v>412517.15</v>
      </c>
      <c r="F54" s="9">
        <v>0</v>
      </c>
      <c r="G54" s="9">
        <v>0</v>
      </c>
      <c r="H54" s="9">
        <v>24568.26</v>
      </c>
      <c r="I54" s="9">
        <v>0</v>
      </c>
      <c r="J54" s="9">
        <v>0</v>
      </c>
      <c r="K54" s="9">
        <v>0</v>
      </c>
      <c r="L54" s="9">
        <v>0</v>
      </c>
      <c r="M54" s="10">
        <f t="shared" si="17"/>
        <v>24568.26</v>
      </c>
    </row>
    <row r="55" spans="2:13">
      <c r="B55" s="7" t="s">
        <v>69</v>
      </c>
      <c r="C55" s="9">
        <v>0</v>
      </c>
      <c r="D55" s="9">
        <v>45000</v>
      </c>
      <c r="E55" s="10">
        <f t="shared" si="16"/>
        <v>45000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10">
        <f t="shared" si="17"/>
        <v>0</v>
      </c>
    </row>
    <row r="56" spans="2:13">
      <c r="B56" s="7" t="s">
        <v>70</v>
      </c>
      <c r="C56" s="9">
        <v>0</v>
      </c>
      <c r="D56" s="9">
        <v>52595014</v>
      </c>
      <c r="E56" s="10">
        <f t="shared" si="16"/>
        <v>52595014</v>
      </c>
      <c r="F56" s="9">
        <v>0</v>
      </c>
      <c r="G56" s="9">
        <v>0</v>
      </c>
      <c r="H56" s="9">
        <v>30270499</v>
      </c>
      <c r="I56" s="9">
        <v>0</v>
      </c>
      <c r="J56" s="9">
        <v>14520750</v>
      </c>
      <c r="K56" s="9">
        <v>0</v>
      </c>
      <c r="L56" s="9">
        <v>0</v>
      </c>
      <c r="M56" s="10">
        <f t="shared" si="17"/>
        <v>44791249</v>
      </c>
    </row>
    <row r="57" spans="2:13">
      <c r="B57" s="7" t="s">
        <v>71</v>
      </c>
      <c r="C57" s="9">
        <v>0</v>
      </c>
      <c r="D57" s="9">
        <v>12199014.019999998</v>
      </c>
      <c r="E57" s="10">
        <f t="shared" si="16"/>
        <v>12199014.019999998</v>
      </c>
      <c r="F57" s="9">
        <v>0</v>
      </c>
      <c r="G57" s="9">
        <v>0</v>
      </c>
      <c r="H57" s="9">
        <v>835524.97</v>
      </c>
      <c r="I57" s="9">
        <v>142789.76000000001</v>
      </c>
      <c r="J57" s="9">
        <v>1017100.08</v>
      </c>
      <c r="K57" s="9">
        <v>2518002</v>
      </c>
      <c r="L57" s="9">
        <v>0</v>
      </c>
      <c r="M57" s="10">
        <f t="shared" si="17"/>
        <v>4513416.8100000005</v>
      </c>
    </row>
    <row r="58" spans="2:13">
      <c r="B58" s="7" t="s">
        <v>72</v>
      </c>
      <c r="C58" s="9">
        <v>0</v>
      </c>
      <c r="D58" s="9">
        <v>280000</v>
      </c>
      <c r="E58" s="10">
        <f t="shared" si="16"/>
        <v>280000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10">
        <f t="shared" si="17"/>
        <v>0</v>
      </c>
    </row>
    <row r="59" spans="2:13">
      <c r="B59" s="7" t="s">
        <v>73</v>
      </c>
      <c r="C59" s="9">
        <v>0</v>
      </c>
      <c r="D59" s="9">
        <v>0</v>
      </c>
      <c r="E59" s="10">
        <f t="shared" si="16"/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0">
        <f t="shared" si="17"/>
        <v>0</v>
      </c>
    </row>
    <row r="60" spans="2:13">
      <c r="B60" s="7" t="s">
        <v>74</v>
      </c>
      <c r="C60" s="9">
        <v>0</v>
      </c>
      <c r="D60" s="9">
        <v>381109.14</v>
      </c>
      <c r="E60" s="10">
        <f t="shared" si="16"/>
        <v>381109.14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278769.12</v>
      </c>
      <c r="L60" s="9">
        <v>0</v>
      </c>
      <c r="M60" s="10">
        <f t="shared" si="17"/>
        <v>278769.12</v>
      </c>
    </row>
    <row r="61" spans="2:13">
      <c r="B61" s="7" t="s">
        <v>75</v>
      </c>
      <c r="C61" s="9">
        <v>0</v>
      </c>
      <c r="D61" s="9">
        <v>75000</v>
      </c>
      <c r="E61" s="10">
        <f t="shared" si="16"/>
        <v>75000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0">
        <f t="shared" si="17"/>
        <v>0</v>
      </c>
    </row>
    <row r="62" spans="2:13" ht="15">
      <c r="B62" s="5" t="s">
        <v>76</v>
      </c>
      <c r="C62" s="6">
        <f>+C63+C64+C65+C66</f>
        <v>0</v>
      </c>
      <c r="D62" s="6">
        <f t="shared" ref="D62:L62" si="18">+D63+D64+D65+D66</f>
        <v>9081387.5</v>
      </c>
      <c r="E62" s="6">
        <f t="shared" si="18"/>
        <v>9081387.5</v>
      </c>
      <c r="F62" s="6">
        <f t="shared" si="18"/>
        <v>0</v>
      </c>
      <c r="G62" s="6">
        <f t="shared" si="18"/>
        <v>0</v>
      </c>
      <c r="H62" s="6">
        <f t="shared" si="18"/>
        <v>0</v>
      </c>
      <c r="I62" s="6">
        <f t="shared" si="18"/>
        <v>0</v>
      </c>
      <c r="J62" s="6">
        <f t="shared" si="18"/>
        <v>1582091.74</v>
      </c>
      <c r="K62" s="6">
        <f t="shared" si="18"/>
        <v>96005.11</v>
      </c>
      <c r="L62" s="6">
        <f t="shared" si="18"/>
        <v>0</v>
      </c>
      <c r="M62" s="6">
        <f>+SUM(F62:L62)</f>
        <v>1678096.85</v>
      </c>
    </row>
    <row r="63" spans="2:13">
      <c r="B63" s="7" t="s">
        <v>77</v>
      </c>
      <c r="C63" s="9">
        <v>0</v>
      </c>
      <c r="D63" s="9">
        <v>9081387.5</v>
      </c>
      <c r="E63" s="10">
        <f t="shared" ref="E63:E66" si="19">+D63+C63</f>
        <v>9081387.5</v>
      </c>
      <c r="F63" s="9">
        <v>0</v>
      </c>
      <c r="G63" s="9">
        <v>0</v>
      </c>
      <c r="H63" s="9">
        <v>0</v>
      </c>
      <c r="I63" s="9">
        <v>0</v>
      </c>
      <c r="J63" s="9">
        <v>1582091.74</v>
      </c>
      <c r="K63" s="9">
        <v>96005.11</v>
      </c>
      <c r="L63" s="9">
        <v>0</v>
      </c>
      <c r="M63" s="10">
        <f t="shared" ref="M63:M66" si="20">+SUM(F63:L63)</f>
        <v>1678096.85</v>
      </c>
    </row>
    <row r="64" spans="2:13">
      <c r="B64" s="7" t="s">
        <v>78</v>
      </c>
      <c r="C64" s="9">
        <v>0</v>
      </c>
      <c r="D64" s="9">
        <v>0</v>
      </c>
      <c r="E64" s="9">
        <f t="shared" si="19"/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f t="shared" si="20"/>
        <v>0</v>
      </c>
    </row>
    <row r="65" spans="2:13">
      <c r="B65" s="7" t="s">
        <v>79</v>
      </c>
      <c r="C65" s="9">
        <v>0</v>
      </c>
      <c r="D65" s="9">
        <v>0</v>
      </c>
      <c r="E65" s="9">
        <f t="shared" si="19"/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f t="shared" si="20"/>
        <v>0</v>
      </c>
    </row>
    <row r="66" spans="2:13">
      <c r="B66" s="7" t="s">
        <v>80</v>
      </c>
      <c r="C66" s="9">
        <v>0</v>
      </c>
      <c r="D66" s="9">
        <v>0</v>
      </c>
      <c r="E66" s="9">
        <f t="shared" si="19"/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f t="shared" si="20"/>
        <v>0</v>
      </c>
    </row>
    <row r="67" spans="2:13" ht="15">
      <c r="B67" s="5" t="s">
        <v>81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f>+SUM(F67:L67)</f>
        <v>0</v>
      </c>
    </row>
    <row r="68" spans="2:13">
      <c r="B68" s="7" t="s">
        <v>82</v>
      </c>
      <c r="C68" s="9">
        <v>0</v>
      </c>
      <c r="D68" s="9">
        <v>0</v>
      </c>
      <c r="E68" s="9">
        <f t="shared" ref="E68:E69" si="21">+D68+C68</f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f t="shared" ref="M68:M69" si="22">+SUM(F68:L68)</f>
        <v>0</v>
      </c>
    </row>
    <row r="69" spans="2:13">
      <c r="B69" s="7" t="s">
        <v>83</v>
      </c>
      <c r="C69" s="9">
        <v>0</v>
      </c>
      <c r="D69" s="9">
        <v>0</v>
      </c>
      <c r="E69" s="9">
        <f t="shared" si="21"/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f t="shared" si="22"/>
        <v>0</v>
      </c>
    </row>
    <row r="70" spans="2:13" ht="15">
      <c r="B70" s="5" t="s">
        <v>84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f>+SUM(F70:L70)</f>
        <v>0</v>
      </c>
    </row>
    <row r="71" spans="2:13">
      <c r="B71" s="7" t="s">
        <v>85</v>
      </c>
      <c r="C71" s="9">
        <v>0</v>
      </c>
      <c r="D71" s="9">
        <v>0</v>
      </c>
      <c r="E71" s="9">
        <f t="shared" ref="E71:E73" si="23">+D71+C71</f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f t="shared" ref="M71:M73" si="24">+SUM(F71:L71)</f>
        <v>0</v>
      </c>
    </row>
    <row r="72" spans="2:13">
      <c r="B72" s="7" t="s">
        <v>86</v>
      </c>
      <c r="C72" s="9">
        <v>0</v>
      </c>
      <c r="D72" s="9">
        <v>0</v>
      </c>
      <c r="E72" s="9">
        <f t="shared" si="23"/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f t="shared" si="24"/>
        <v>0</v>
      </c>
    </row>
    <row r="73" spans="2:13">
      <c r="B73" s="7" t="s">
        <v>87</v>
      </c>
      <c r="C73" s="9">
        <v>0</v>
      </c>
      <c r="D73" s="9">
        <v>0</v>
      </c>
      <c r="E73" s="9">
        <f t="shared" si="23"/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f t="shared" si="24"/>
        <v>0</v>
      </c>
    </row>
    <row r="74" spans="2:13" ht="15">
      <c r="B74" s="20" t="s">
        <v>88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f>+SUM(F74:L74)</f>
        <v>0</v>
      </c>
    </row>
    <row r="75" spans="2:13">
      <c r="B75" s="5" t="s">
        <v>89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f t="shared" ref="M75:M77" si="25">+SUM(F75:L75)</f>
        <v>0</v>
      </c>
    </row>
    <row r="76" spans="2:13">
      <c r="B76" s="7" t="s">
        <v>90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f t="shared" si="25"/>
        <v>0</v>
      </c>
    </row>
    <row r="77" spans="2:13">
      <c r="B77" s="7" t="s">
        <v>91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f t="shared" si="25"/>
        <v>0</v>
      </c>
    </row>
    <row r="78" spans="2:13" ht="15">
      <c r="B78" s="5" t="s">
        <v>92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f>+SUM(F78:L78)</f>
        <v>0</v>
      </c>
    </row>
    <row r="79" spans="2:13">
      <c r="B79" s="7" t="s">
        <v>93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f t="shared" ref="M79:M80" si="26">+SUM(F79:L79)</f>
        <v>0</v>
      </c>
    </row>
    <row r="80" spans="2:13">
      <c r="B80" s="7" t="s">
        <v>94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f t="shared" si="26"/>
        <v>0</v>
      </c>
    </row>
    <row r="81" spans="2:14" ht="15">
      <c r="B81" s="5" t="s">
        <v>95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f>+SUM(F81:L81)</f>
        <v>0</v>
      </c>
    </row>
    <row r="82" spans="2:14">
      <c r="B82" s="7" t="s">
        <v>96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f>+SUM(F82:L82)</f>
        <v>0</v>
      </c>
    </row>
    <row r="83" spans="2:14" ht="15">
      <c r="B83" s="21" t="s">
        <v>97</v>
      </c>
      <c r="C83" s="22">
        <f>+C10+C16+C26+C36+C52+C62</f>
        <v>1632865943</v>
      </c>
      <c r="D83" s="22">
        <f t="shared" ref="D83:E83" si="27">+D10+D16+D26+D36+D52+D62</f>
        <v>490841669.04999995</v>
      </c>
      <c r="E83" s="22">
        <f t="shared" si="27"/>
        <v>2123707612.05</v>
      </c>
      <c r="F83" s="22">
        <f t="shared" ref="F83:L83" si="28">+F74+F70+F67+F62+F52+F45+F36+F26+F16+F10</f>
        <v>90563858.019999996</v>
      </c>
      <c r="G83" s="22">
        <f t="shared" si="28"/>
        <v>96531313.090000004</v>
      </c>
      <c r="H83" s="22">
        <f t="shared" si="28"/>
        <v>218233557.00999999</v>
      </c>
      <c r="I83" s="22">
        <f t="shared" si="28"/>
        <v>122694496.94</v>
      </c>
      <c r="J83" s="22">
        <f t="shared" si="28"/>
        <v>218860732.19</v>
      </c>
      <c r="K83" s="22">
        <f t="shared" si="28"/>
        <v>178365533.53</v>
      </c>
      <c r="L83" s="22">
        <f t="shared" si="28"/>
        <v>120094438.53999999</v>
      </c>
      <c r="M83" s="22">
        <f>+SUM(F83:L83)</f>
        <v>1045343929.3199999</v>
      </c>
      <c r="N83" s="9"/>
    </row>
    <row r="84" spans="2:14">
      <c r="K84" s="24"/>
      <c r="L84" s="24"/>
      <c r="M84" s="24"/>
    </row>
    <row r="85" spans="2:14">
      <c r="M85" s="24"/>
    </row>
    <row r="86" spans="2:14">
      <c r="M86" s="24"/>
    </row>
    <row r="87" spans="2:14">
      <c r="M87" s="24"/>
    </row>
    <row r="88" spans="2:14">
      <c r="M88" s="24"/>
    </row>
    <row r="89" spans="2:14">
      <c r="M89" s="24"/>
    </row>
    <row r="90" spans="2:14">
      <c r="M90" s="24"/>
    </row>
    <row r="91" spans="2:14">
      <c r="M91" s="24"/>
    </row>
    <row r="92" spans="2:14">
      <c r="M92" s="24"/>
    </row>
    <row r="93" spans="2:14">
      <c r="M93" s="24"/>
    </row>
    <row r="94" spans="2:14">
      <c r="M94" s="24"/>
    </row>
    <row r="95" spans="2:14" ht="15.75" thickBot="1">
      <c r="C95" s="25"/>
      <c r="D95" s="25"/>
      <c r="E95" s="25"/>
      <c r="F95" s="26"/>
      <c r="G95" s="26"/>
      <c r="H95" s="26"/>
      <c r="I95" s="26"/>
      <c r="J95" s="26"/>
      <c r="K95" s="26"/>
      <c r="L95" s="26"/>
      <c r="M95" s="26"/>
    </row>
    <row r="96" spans="2:14" ht="45.75" customHeight="1" thickBot="1">
      <c r="B96" s="27" t="s">
        <v>98</v>
      </c>
      <c r="C96" s="33"/>
      <c r="D96" s="34"/>
      <c r="E96" s="25"/>
      <c r="F96" s="26"/>
      <c r="G96" s="26"/>
      <c r="H96" s="26"/>
      <c r="I96" s="26"/>
      <c r="J96" s="26"/>
      <c r="K96" s="26"/>
      <c r="L96" s="26"/>
      <c r="M96" s="26"/>
    </row>
    <row r="97" spans="2:13" ht="30" thickBot="1">
      <c r="B97" s="27" t="s">
        <v>99</v>
      </c>
      <c r="C97" s="33"/>
      <c r="D97" s="34"/>
      <c r="E97" s="25"/>
      <c r="F97" s="28"/>
      <c r="G97" s="28"/>
      <c r="H97" s="28"/>
      <c r="I97" s="28"/>
      <c r="J97" s="28"/>
      <c r="K97" s="28"/>
      <c r="L97" s="28"/>
      <c r="M97" s="28"/>
    </row>
    <row r="98" spans="2:13" ht="58.5" thickBot="1">
      <c r="B98" s="29" t="s">
        <v>100</v>
      </c>
      <c r="C98" s="30"/>
      <c r="D98" s="30"/>
      <c r="E98" s="28"/>
      <c r="F98" s="28"/>
      <c r="G98" s="28"/>
      <c r="H98" s="28"/>
      <c r="I98" s="28"/>
      <c r="J98" s="28"/>
      <c r="K98" s="28"/>
      <c r="L98" s="28"/>
      <c r="M98" s="28"/>
    </row>
    <row r="99" spans="2:13">
      <c r="C99" s="30"/>
      <c r="D99" s="30"/>
    </row>
    <row r="117" spans="2:16" s="23" customFormat="1">
      <c r="C117"/>
      <c r="D117"/>
      <c r="E117"/>
      <c r="F117"/>
      <c r="G117"/>
      <c r="H117"/>
      <c r="I117"/>
      <c r="J117"/>
      <c r="K117"/>
      <c r="L117"/>
      <c r="N117"/>
      <c r="O117"/>
      <c r="P117"/>
    </row>
    <row r="118" spans="2:16" s="23" customFormat="1" ht="15.75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N118"/>
      <c r="O118"/>
      <c r="P118"/>
    </row>
    <row r="119" spans="2:16" s="23" customFormat="1" ht="15.75">
      <c r="B119" s="31"/>
      <c r="C119" s="32"/>
      <c r="D119" s="32"/>
      <c r="E119" s="32"/>
      <c r="N119"/>
      <c r="O119"/>
      <c r="P119"/>
    </row>
    <row r="120" spans="2:16" s="23" customFormat="1" ht="15.75">
      <c r="B120" s="31"/>
      <c r="C120" s="32"/>
      <c r="D120" s="32"/>
      <c r="E120" s="32"/>
      <c r="N120"/>
      <c r="O120"/>
      <c r="P120"/>
    </row>
    <row r="128" spans="2:16" s="23" customFormat="1" ht="15.75">
      <c r="B128" s="31"/>
      <c r="N128"/>
      <c r="O128"/>
      <c r="P128"/>
    </row>
    <row r="129" spans="2:16" s="23" customFormat="1" ht="15.75">
      <c r="B129" s="31"/>
      <c r="N129"/>
      <c r="O129"/>
      <c r="P129"/>
    </row>
    <row r="130" spans="2:16" s="23" customFormat="1" ht="15.75">
      <c r="B130" s="31"/>
      <c r="N130"/>
      <c r="O130"/>
      <c r="P130"/>
    </row>
  </sheetData>
  <mergeCells count="11">
    <mergeCell ref="C96:D97"/>
    <mergeCell ref="B1:M1"/>
    <mergeCell ref="B2:M2"/>
    <mergeCell ref="B3:M3"/>
    <mergeCell ref="B4:M4"/>
    <mergeCell ref="B5:M5"/>
    <mergeCell ref="B7:B8"/>
    <mergeCell ref="C7:C8"/>
    <mergeCell ref="D7:D8"/>
    <mergeCell ref="E7:E8"/>
    <mergeCell ref="F7:M7"/>
  </mergeCells>
  <pageMargins left="0.7" right="0.7" top="0.75" bottom="0.75" header="0.3" footer="0.3"/>
  <pageSetup scale="8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14E0F0145C04199E8CF9DFBBEC101" ma:contentTypeVersion="13" ma:contentTypeDescription="Crear nuevo documento." ma:contentTypeScope="" ma:versionID="c2095bbc2d8763a40d0cfb1ef03d5fcf">
  <xsd:schema xmlns:xsd="http://www.w3.org/2001/XMLSchema" xmlns:xs="http://www.w3.org/2001/XMLSchema" xmlns:p="http://schemas.microsoft.com/office/2006/metadata/properties" xmlns:ns2="191159f0-d269-4be3-b46f-1528f0aa7b35" xmlns:ns3="f1a36d1d-db40-4e71-bb09-07986533af5b" targetNamespace="http://schemas.microsoft.com/office/2006/metadata/properties" ma:root="true" ma:fieldsID="a9ff861b51af939b81a2a0bfcbde0637" ns2:_="" ns3:_="">
    <xsd:import namespace="191159f0-d269-4be3-b46f-1528f0aa7b35"/>
    <xsd:import namespace="f1a36d1d-db40-4e71-bb09-07986533af5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159f0-d269-4be3-b46f-1528f0aa7b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cadc7a9-7ec3-46e5-b8d2-2070e7d3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36d1d-db40-4e71-bb09-07986533af5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3d8424-b64b-4c77-b67a-5faad569c261}" ma:internalName="TaxCatchAll" ma:showField="CatchAllData" ma:web="f1a36d1d-db40-4e71-bb09-07986533a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1159f0-d269-4be3-b46f-1528f0aa7b35">
      <Terms xmlns="http://schemas.microsoft.com/office/infopath/2007/PartnerControls"/>
    </lcf76f155ced4ddcb4097134ff3c332f>
    <TaxCatchAll xmlns="f1a36d1d-db40-4e71-bb09-07986533af5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78F4E8-8826-4E78-981C-DCA412A9F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159f0-d269-4be3-b46f-1528f0aa7b35"/>
    <ds:schemaRef ds:uri="f1a36d1d-db40-4e71-bb09-07986533a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CF5090-F039-4589-A37D-D3B8E03B21CD}">
  <ds:schemaRefs>
    <ds:schemaRef ds:uri="http://purl.org/dc/dcmitype/"/>
    <ds:schemaRef ds:uri="http://www.w3.org/XML/1998/namespace"/>
    <ds:schemaRef ds:uri="f1a36d1d-db40-4e71-bb09-07986533af5b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91159f0-d269-4be3-b46f-1528f0aa7b3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92A4A9D-371F-430A-B4C2-49EA43BB80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- 490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Guzman</dc:creator>
  <cp:lastModifiedBy>Daniela Michelle Gomez Medrano</cp:lastModifiedBy>
  <dcterms:created xsi:type="dcterms:W3CDTF">2024-08-22T19:47:23Z</dcterms:created>
  <dcterms:modified xsi:type="dcterms:W3CDTF">2024-08-23T12:08:13Z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0x0101005DC14E0F0145C04199E8CF9DFBBEC101</vt:lpwstr>
  </property>
</Properties>
</file>