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Mayo 2024\"/>
    </mc:Choice>
  </mc:AlternateContent>
  <bookViews>
    <workbookView xWindow="0" yWindow="0" windowWidth="20490" windowHeight="8790"/>
  </bookViews>
  <sheets>
    <sheet name="MATR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K81" i="1"/>
  <c r="K80" i="1"/>
  <c r="K79" i="1"/>
  <c r="K78" i="1"/>
  <c r="K77" i="1"/>
  <c r="K76" i="1"/>
  <c r="K75" i="1"/>
  <c r="K73" i="1"/>
  <c r="K72" i="1"/>
  <c r="K71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1" i="1"/>
  <c r="K50" i="1"/>
  <c r="K49" i="1"/>
  <c r="K48" i="1"/>
  <c r="K47" i="1"/>
  <c r="K46" i="1"/>
  <c r="K44" i="1"/>
  <c r="K43" i="1"/>
  <c r="K42" i="1"/>
  <c r="K41" i="1"/>
  <c r="K40" i="1"/>
  <c r="K39" i="1"/>
  <c r="K38" i="1"/>
  <c r="K35" i="1"/>
  <c r="K34" i="1"/>
  <c r="K33" i="1"/>
  <c r="K32" i="1"/>
  <c r="K31" i="1"/>
  <c r="K30" i="1"/>
  <c r="K29" i="1"/>
  <c r="K28" i="1"/>
  <c r="K27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I62" i="1" l="1"/>
  <c r="I83" i="1" s="1"/>
  <c r="I52" i="1"/>
  <c r="I45" i="1"/>
  <c r="I36" i="1"/>
  <c r="I26" i="1"/>
  <c r="I16" i="1"/>
  <c r="I10" i="1"/>
  <c r="K70" i="1" l="1"/>
  <c r="K67" i="1"/>
  <c r="K74" i="1"/>
  <c r="J62" i="1"/>
  <c r="J52" i="1"/>
  <c r="J36" i="1"/>
  <c r="J26" i="1"/>
  <c r="J16" i="1"/>
  <c r="J10" i="1"/>
  <c r="E73" i="1"/>
  <c r="E72" i="1"/>
  <c r="E71" i="1"/>
  <c r="E69" i="1"/>
  <c r="E68" i="1"/>
  <c r="E66" i="1"/>
  <c r="E65" i="1"/>
  <c r="E64" i="1"/>
  <c r="E63" i="1"/>
  <c r="H62" i="1"/>
  <c r="G62" i="1"/>
  <c r="F62" i="1"/>
  <c r="D62" i="1"/>
  <c r="C62" i="1"/>
  <c r="E61" i="1"/>
  <c r="E60" i="1"/>
  <c r="E59" i="1"/>
  <c r="E58" i="1"/>
  <c r="E57" i="1"/>
  <c r="E56" i="1"/>
  <c r="E55" i="1"/>
  <c r="E54" i="1"/>
  <c r="E53" i="1"/>
  <c r="H52" i="1"/>
  <c r="G52" i="1"/>
  <c r="F52" i="1"/>
  <c r="D52" i="1"/>
  <c r="C52" i="1"/>
  <c r="E51" i="1"/>
  <c r="E50" i="1"/>
  <c r="E49" i="1"/>
  <c r="E48" i="1"/>
  <c r="E47" i="1"/>
  <c r="E46" i="1"/>
  <c r="K45" i="1"/>
  <c r="E45" i="1"/>
  <c r="E44" i="1"/>
  <c r="E43" i="1"/>
  <c r="E42" i="1"/>
  <c r="E41" i="1"/>
  <c r="E40" i="1"/>
  <c r="E39" i="1"/>
  <c r="E38" i="1"/>
  <c r="K37" i="1"/>
  <c r="E37" i="1"/>
  <c r="H36" i="1"/>
  <c r="G36" i="1"/>
  <c r="D36" i="1"/>
  <c r="C36" i="1"/>
  <c r="E35" i="1"/>
  <c r="E34" i="1"/>
  <c r="E33" i="1"/>
  <c r="E32" i="1"/>
  <c r="E31" i="1"/>
  <c r="E30" i="1"/>
  <c r="E29" i="1"/>
  <c r="E28" i="1"/>
  <c r="E27" i="1"/>
  <c r="H26" i="1"/>
  <c r="G26" i="1"/>
  <c r="F26" i="1"/>
  <c r="D26" i="1"/>
  <c r="C26" i="1"/>
  <c r="E25" i="1"/>
  <c r="E24" i="1"/>
  <c r="E23" i="1"/>
  <c r="E22" i="1"/>
  <c r="E21" i="1"/>
  <c r="E20" i="1"/>
  <c r="E19" i="1"/>
  <c r="E18" i="1"/>
  <c r="E17" i="1"/>
  <c r="H16" i="1"/>
  <c r="G16" i="1"/>
  <c r="F16" i="1"/>
  <c r="D16" i="1"/>
  <c r="C16" i="1"/>
  <c r="E15" i="1"/>
  <c r="E14" i="1"/>
  <c r="E13" i="1"/>
  <c r="E12" i="1"/>
  <c r="E11" i="1"/>
  <c r="H10" i="1"/>
  <c r="G10" i="1"/>
  <c r="F10" i="1"/>
  <c r="D10" i="1"/>
  <c r="C10" i="1"/>
  <c r="K62" i="1" l="1"/>
  <c r="K10" i="1"/>
  <c r="K16" i="1"/>
  <c r="K26" i="1"/>
  <c r="K36" i="1"/>
  <c r="K52" i="1"/>
  <c r="J83" i="1"/>
  <c r="K83" i="1" s="1"/>
  <c r="G83" i="1"/>
  <c r="H83" i="1"/>
  <c r="C83" i="1"/>
  <c r="E62" i="1"/>
  <c r="E10" i="1"/>
  <c r="E36" i="1"/>
  <c r="E52" i="1"/>
  <c r="E26" i="1"/>
  <c r="D83" i="1"/>
  <c r="E16" i="1"/>
  <c r="F83" i="1"/>
  <c r="B5" i="1" l="1"/>
  <c r="E83" i="1"/>
</calcChain>
</file>

<file path=xl/sharedStrings.xml><?xml version="1.0" encoding="utf-8"?>
<sst xmlns="http://schemas.openxmlformats.org/spreadsheetml/2006/main" count="93" uniqueCount="93">
  <si>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</si>
  <si>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</si>
  <si>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</si>
  <si>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</si>
  <si>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</si>
  <si>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</si>
  <si>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</si>
  <si>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</si>
  <si>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</si>
  <si>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</si>
  <si>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</si>
  <si>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</si>
  <si>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</si>
  <si>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</si>
  <si>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</si>
  <si>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</si>
  <si>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</si>
  <si>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</si>
  <si>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</si>
  <si>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</si>
  <si>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</si>
  <si>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</si>
  <si>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</si>
  <si>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</si>
  <si>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</si>
  <si>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</si>
  <si>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</si>
  <si>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</si>
  <si>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</si>
  <si>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</si>
  <si>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</si>
  <si>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</si>
  <si>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</si>
  <si>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</si>
  <si>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</si>
  <si>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</si>
  <si>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</si>
  <si>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</si>
  <si>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</si>
  <si>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</si>
  <si>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</si>
  <si>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</si>
  <si>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</si>
  <si>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</si>
  <si>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</si>
  <si>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</si>
  <si>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</si>
  <si>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</si>
  <si>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</si>
  <si>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</si>
  <si>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</si>
  <si>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</si>
  <si>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</si>
  <si>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</si>
  <si>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</si>
  <si>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</si>
  <si>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</si>
  <si>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</si>
  <si>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</si>
  <si>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</si>
  <si>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</si>
  <si>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</si>
  <si>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</si>
  <si>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</si>
  <si>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</si>
  <si>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</si>
  <si>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</si>
  <si>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</si>
  <si>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</si>
  <si>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</si>
  <si>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</si>
  <si>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</si>
  <si>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</si>
  <si>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</si>
  <si>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</si>
  <si>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</si>
  <si>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</si>
  <si>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</si>
  <si>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</si>
  <si>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</si>
  <si>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</si>
  <si>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</si>
  <si>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</si>
  <si>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</si>
  <si>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</si>
  <si>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</si>
  <si>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</si>
  <si>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</si>
  <si>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Mayo</t>
  </si>
  <si>
    <t>Consejo Nacional para la Niñez y la Adolescencia</t>
  </si>
  <si>
    <t xml:space="preserve"> Año 2024</t>
  </si>
  <si>
    <t>Presupuesto de Gastos y Aplicaciones Financieras</t>
  </si>
  <si>
    <t>Fecha: 10/06/2024
Hora:   10:00 a.m.                                                 Formato: EXCEL
Tamaño:   49KB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</si>
</sst>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43" formatCode="_-* #,##0.00_-;\-* #,##0.00_-;_-* &quot;-&quot;??_-;_-@_-"/>
    <numFmt numFmtId="164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64" fontId="8" fillId="0" borderId="7" xfId="0" applyNumberFormat="1" applyFont="1" applyBorder="1"/>
    <xf numFmtId="0" fontId="9" fillId="0" borderId="0" xfId="0" applyFont="1" applyAlignment="1">
      <alignment horizontal="left" indent="1"/>
    </xf>
    <xf numFmtId="39" fontId="2" fillId="0" borderId="0" xfId="0" applyNumberFormat="1" applyFont="1"/>
    <xf numFmtId="39" fontId="10" fillId="0" borderId="0" xfId="0" applyNumberFormat="1" applyFont="1"/>
    <xf numFmtId="0" fontId="11" fillId="0" borderId="0" xfId="0" applyFont="1" applyAlignment="1">
      <alignment horizontal="left" indent="2"/>
    </xf>
    <xf numFmtId="43" fontId="1" fillId="0" borderId="0" xfId="1" applyFont="1" applyAlignment="1">
      <alignment horizontal="right"/>
    </xf>
    <xf numFmtId="39" fontId="0" fillId="0" borderId="0" xfId="0" applyNumberFormat="1"/>
    <xf numFmtId="43" fontId="1" fillId="0" borderId="0" xfId="1" applyFont="1"/>
    <xf numFmtId="0" fontId="9" fillId="0" borderId="0" xfId="0" applyFont="1" applyAlignment="1">
      <alignment horizontal="left"/>
    </xf>
    <xf numFmtId="0" fontId="12" fillId="4" borderId="8" xfId="0" applyFont="1" applyFill="1" applyBorder="1" applyAlignment="1">
      <alignment vertical="center"/>
    </xf>
    <xf numFmtId="39" fontId="2" fillId="4" borderId="8" xfId="0" applyNumberFormat="1" applyFont="1" applyFill="1" applyBorder="1"/>
    <xf numFmtId="39" fontId="6" fillId="0" borderId="0" xfId="0" applyNumberFormat="1" applyFont="1"/>
    <xf numFmtId="0" fontId="13" fillId="0" borderId="0" xfId="0" applyFont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4" fillId="0" borderId="0" xfId="0" applyNumberFormat="1" applyFont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C4CD2-53D2-4F05-AB34-D7A57024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9963" y="217681"/>
          <a:ext cx="1918153" cy="96965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37CB4-DF12-4C74-9166-C3713AEB6A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041" y="20062452"/>
          <a:ext cx="7575176" cy="930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7"/>
  <sheetViews>
    <sheetView tabSelected="1" zoomScaleNormal="100" workbookViewId="0">
      <selection activeCell="C11" sqref="C11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1" width="16.125" style="1" bestFit="1" customWidth="1"/>
    <col min="12" max="12" width="13.125" customWidth="1"/>
  </cols>
  <sheetData>
    <row r="1" spans="2:11">
      <c r="B1" s="26"/>
      <c r="C1" s="27"/>
      <c r="D1" s="27"/>
      <c r="E1" s="27"/>
      <c r="F1" s="27"/>
      <c r="G1" s="27"/>
      <c r="H1" s="27"/>
      <c r="I1" s="27"/>
      <c r="J1" s="27"/>
      <c r="K1" s="27"/>
    </row>
    <row r="2" spans="2:11" ht="20.25">
      <c r="B2" s="28" t="s">
        <v>89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ht="20.25">
      <c r="B3" s="30" t="s">
        <v>90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25">
      <c r="B4" s="31" t="s">
        <v>91</v>
      </c>
      <c r="C4" s="31"/>
      <c r="D4" s="31"/>
      <c r="E4" s="31"/>
      <c r="F4" s="31"/>
      <c r="G4" s="31"/>
      <c r="H4" s="31"/>
      <c r="I4" s="31"/>
      <c r="J4" s="31"/>
      <c r="K4" s="31"/>
    </row>
    <row r="5" spans="2:11" ht="20.25">
      <c r="B5" s="32">
        <f>+K83</f>
        <v>746883957.25</v>
      </c>
      <c r="C5" s="29"/>
      <c r="D5" s="29"/>
      <c r="E5" s="29"/>
      <c r="F5" s="29"/>
      <c r="G5" s="29"/>
      <c r="H5" s="29"/>
      <c r="I5" s="29"/>
      <c r="J5" s="29"/>
      <c r="K5" s="29"/>
    </row>
    <row r="7" spans="2:11">
      <c r="B7" s="33" t="s">
        <v>0</v>
      </c>
      <c r="C7" s="34" t="s">
        <v>1</v>
      </c>
      <c r="D7" s="34" t="s">
        <v>2</v>
      </c>
      <c r="E7" s="34" t="s">
        <v>3</v>
      </c>
      <c r="F7" s="36" t="s">
        <v>4</v>
      </c>
      <c r="G7" s="37"/>
      <c r="H7" s="37"/>
      <c r="I7" s="37"/>
      <c r="J7" s="37"/>
      <c r="K7" s="38"/>
    </row>
    <row r="8" spans="2:11">
      <c r="B8" s="33"/>
      <c r="C8" s="35"/>
      <c r="D8" s="35"/>
      <c r="E8" s="35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8</v>
      </c>
    </row>
    <row r="9" spans="2:11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H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ref="I10:J10" si="2">+I11+I12+I13+I14+I15</f>
        <v>82053625.150000006</v>
      </c>
      <c r="J10" s="6">
        <f t="shared" si="2"/>
        <v>139953739.62</v>
      </c>
      <c r="K10" s="7">
        <f>+SUM(F10:J10)</f>
        <v>468419212.99000001</v>
      </c>
    </row>
    <row r="11" spans="2:11">
      <c r="B11" s="8" t="s">
        <v>11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f>+SUM(F11:J11)</f>
        <v>333946858.58999997</v>
      </c>
    </row>
    <row r="12" spans="2:11">
      <c r="B12" s="8" t="s">
        <v>12</v>
      </c>
      <c r="C12" s="9">
        <v>258421689</v>
      </c>
      <c r="D12" s="10">
        <v>5813500</v>
      </c>
      <c r="E12" s="10">
        <f t="shared" ref="E12:E15" si="3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f t="shared" ref="K12:K15" si="4">+SUM(F12:J12)</f>
        <v>84206000.870000005</v>
      </c>
    </row>
    <row r="13" spans="2:11">
      <c r="B13" s="8" t="s">
        <v>13</v>
      </c>
      <c r="C13" s="9">
        <v>495000</v>
      </c>
      <c r="D13" s="10">
        <v>0</v>
      </c>
      <c r="E13" s="10">
        <f t="shared" si="3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4"/>
        <v>0</v>
      </c>
    </row>
    <row r="14" spans="2:11">
      <c r="B14" s="8" t="s">
        <v>14</v>
      </c>
      <c r="C14" s="10">
        <v>0</v>
      </c>
      <c r="D14" s="10">
        <v>0</v>
      </c>
      <c r="E14" s="10">
        <f t="shared" si="3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</row>
    <row r="15" spans="2:11">
      <c r="B15" s="8" t="s">
        <v>15</v>
      </c>
      <c r="C15" s="11">
        <v>137454035</v>
      </c>
      <c r="D15" s="10">
        <v>0</v>
      </c>
      <c r="E15" s="10">
        <f t="shared" si="3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f t="shared" si="4"/>
        <v>50266353.530000001</v>
      </c>
    </row>
    <row r="16" spans="2:11" ht="15.75">
      <c r="B16" s="5" t="s">
        <v>16</v>
      </c>
      <c r="C16" s="6">
        <f>+C17+C18+C19+C20+C21+C22+C23+C24+C25</f>
        <v>84662692</v>
      </c>
      <c r="D16" s="6">
        <f>+D17+D18+D19+D20+D21+D22+D23+D24+D25</f>
        <v>214608603.16</v>
      </c>
      <c r="E16" s="6">
        <f>+E17+E18+E19+E20+E21+E22+E23+E24+E25</f>
        <v>299271295.15999997</v>
      </c>
      <c r="F16" s="6">
        <f t="shared" ref="F16:H16" si="5">+F17+F18+F19+F20+F21+F22+F23+F24+F25</f>
        <v>3259590.33</v>
      </c>
      <c r="G16" s="6">
        <f t="shared" si="5"/>
        <v>12503272.029999999</v>
      </c>
      <c r="H16" s="6">
        <f t="shared" si="5"/>
        <v>30837082.620000001</v>
      </c>
      <c r="I16" s="6">
        <f t="shared" ref="I16:J16" si="6">+I17+I18+I19+I20+I21+I22+I23+I24+I25</f>
        <v>25977386.91</v>
      </c>
      <c r="J16" s="6">
        <f t="shared" si="6"/>
        <v>19095847.460000001</v>
      </c>
      <c r="K16" s="7">
        <f>+SUM(F16:J16)</f>
        <v>91673179.349999994</v>
      </c>
    </row>
    <row r="17" spans="2:11">
      <c r="B17" s="8" t="s">
        <v>17</v>
      </c>
      <c r="C17" s="10">
        <v>57881612</v>
      </c>
      <c r="D17" s="10">
        <v>-22513073.5</v>
      </c>
      <c r="E17" s="10">
        <f t="shared" ref="E17:E25" si="7">+D17+C17</f>
        <v>35368538.5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f>+SUM(F17:J17)</f>
        <v>21830191.48</v>
      </c>
    </row>
    <row r="18" spans="2:11">
      <c r="B18" s="8" t="s">
        <v>18</v>
      </c>
      <c r="C18" s="10">
        <v>16131040</v>
      </c>
      <c r="D18" s="10">
        <v>-12584386</v>
      </c>
      <c r="E18" s="10">
        <f t="shared" si="7"/>
        <v>3546654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f t="shared" ref="K18:K35" si="8">+SUM(F18:J18)</f>
        <v>1456971.79</v>
      </c>
    </row>
    <row r="19" spans="2:11">
      <c r="B19" s="8" t="s">
        <v>19</v>
      </c>
      <c r="C19" s="10">
        <v>2200020</v>
      </c>
      <c r="D19" s="10">
        <v>10199980</v>
      </c>
      <c r="E19" s="10">
        <f t="shared" si="7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f t="shared" si="8"/>
        <v>5111753</v>
      </c>
    </row>
    <row r="20" spans="2:11">
      <c r="B20" s="8" t="s">
        <v>20</v>
      </c>
      <c r="C20" s="10">
        <v>250000</v>
      </c>
      <c r="D20" s="10">
        <v>14301745.060000001</v>
      </c>
      <c r="E20" s="10">
        <f t="shared" si="7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f t="shared" si="8"/>
        <v>4660307.9000000004</v>
      </c>
    </row>
    <row r="21" spans="2:11">
      <c r="B21" s="8" t="s">
        <v>21</v>
      </c>
      <c r="C21" s="10">
        <v>1800020</v>
      </c>
      <c r="D21" s="10">
        <v>33998413.520000003</v>
      </c>
      <c r="E21" s="10">
        <f t="shared" si="7"/>
        <v>35798433.520000003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f t="shared" si="8"/>
        <v>14198016.380000001</v>
      </c>
    </row>
    <row r="22" spans="2:11">
      <c r="B22" s="8" t="s">
        <v>22</v>
      </c>
      <c r="C22" s="10">
        <v>1200000</v>
      </c>
      <c r="D22" s="10">
        <v>15075117.359999999</v>
      </c>
      <c r="E22" s="10">
        <f t="shared" si="7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f t="shared" si="8"/>
        <v>10775097.539999999</v>
      </c>
    </row>
    <row r="23" spans="2:11">
      <c r="B23" s="8" t="s">
        <v>23</v>
      </c>
      <c r="C23" s="10">
        <v>0</v>
      </c>
      <c r="D23" s="10">
        <v>49942305.729999997</v>
      </c>
      <c r="E23" s="10">
        <f t="shared" si="7"/>
        <v>49942305.729999997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f t="shared" si="8"/>
        <v>16804432.049999997</v>
      </c>
    </row>
    <row r="24" spans="2:11">
      <c r="B24" s="8" t="s">
        <v>24</v>
      </c>
      <c r="C24" s="10">
        <v>0</v>
      </c>
      <c r="D24" s="10">
        <v>124505222.09</v>
      </c>
      <c r="E24" s="10">
        <f t="shared" si="7"/>
        <v>124505222.09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f t="shared" si="8"/>
        <v>15044187.9</v>
      </c>
    </row>
    <row r="25" spans="2:11">
      <c r="B25" s="8" t="s">
        <v>25</v>
      </c>
      <c r="C25" s="10">
        <v>5200000</v>
      </c>
      <c r="D25" s="10">
        <v>1683278.9</v>
      </c>
      <c r="E25" s="10">
        <f t="shared" si="7"/>
        <v>6883278.9000000004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f t="shared" si="8"/>
        <v>1792221.31</v>
      </c>
    </row>
    <row r="26" spans="2:11" ht="15.75">
      <c r="B26" s="5" t="s">
        <v>26</v>
      </c>
      <c r="C26" s="6">
        <f t="shared" ref="C26:H26" si="9">+C27+C28+C29+C30+C31+C32+C33+C34+C35</f>
        <v>17925048</v>
      </c>
      <c r="D26" s="6">
        <f t="shared" si="9"/>
        <v>148718180.31</v>
      </c>
      <c r="E26" s="6">
        <f t="shared" si="9"/>
        <v>166643228.31</v>
      </c>
      <c r="F26" s="6">
        <f t="shared" si="9"/>
        <v>996645</v>
      </c>
      <c r="G26" s="6">
        <f t="shared" si="9"/>
        <v>4483991.58</v>
      </c>
      <c r="H26" s="6">
        <f t="shared" si="9"/>
        <v>30576612.84</v>
      </c>
      <c r="I26" s="6">
        <f t="shared" ref="I26:J26" si="10">+I27+I28+I29+I30+I31+I32+I33+I34+I35</f>
        <v>11824917.870000001</v>
      </c>
      <c r="J26" s="6">
        <f t="shared" si="10"/>
        <v>14770308.379999999</v>
      </c>
      <c r="K26" s="7">
        <f>+SUM(F26:J26)</f>
        <v>62652475.670000002</v>
      </c>
    </row>
    <row r="27" spans="2:11">
      <c r="B27" s="8" t="s">
        <v>27</v>
      </c>
      <c r="C27" s="10">
        <v>17925048</v>
      </c>
      <c r="D27" s="10">
        <v>43567441.020000003</v>
      </c>
      <c r="E27" s="10">
        <f t="shared" ref="E27:E35" si="11">+D27+C27</f>
        <v>61492489.020000003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f t="shared" si="8"/>
        <v>25813598.149999999</v>
      </c>
    </row>
    <row r="28" spans="2:11">
      <c r="B28" s="8" t="s">
        <v>28</v>
      </c>
      <c r="C28" s="10">
        <v>0</v>
      </c>
      <c r="D28" s="10">
        <v>19203751.5</v>
      </c>
      <c r="E28" s="10">
        <f t="shared" si="11"/>
        <v>19203751.5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f t="shared" si="8"/>
        <v>11720809.800000001</v>
      </c>
    </row>
    <row r="29" spans="2:11">
      <c r="B29" s="8" t="s">
        <v>29</v>
      </c>
      <c r="C29" s="10">
        <v>0</v>
      </c>
      <c r="D29" s="10">
        <v>3909138.82</v>
      </c>
      <c r="E29" s="10">
        <f t="shared" si="11"/>
        <v>3909138.82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f t="shared" si="8"/>
        <v>876353.13</v>
      </c>
    </row>
    <row r="30" spans="2:11">
      <c r="B30" s="8" t="s">
        <v>30</v>
      </c>
      <c r="C30" s="10">
        <v>0</v>
      </c>
      <c r="D30" s="10">
        <v>11057602.5</v>
      </c>
      <c r="E30" s="10">
        <f t="shared" si="11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f t="shared" si="8"/>
        <v>4655918.24</v>
      </c>
    </row>
    <row r="31" spans="2:11">
      <c r="B31" s="8" t="s">
        <v>31</v>
      </c>
      <c r="C31" s="10">
        <v>0</v>
      </c>
      <c r="D31" s="10">
        <v>804821</v>
      </c>
      <c r="E31" s="10">
        <f t="shared" si="11"/>
        <v>804821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f t="shared" si="8"/>
        <v>11379.42</v>
      </c>
    </row>
    <row r="32" spans="2:11">
      <c r="B32" s="8" t="s">
        <v>32</v>
      </c>
      <c r="C32" s="10">
        <v>0</v>
      </c>
      <c r="D32" s="10">
        <v>936312.14</v>
      </c>
      <c r="E32" s="10">
        <f t="shared" si="11"/>
        <v>936312.14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f t="shared" si="8"/>
        <v>150848.74000000002</v>
      </c>
    </row>
    <row r="33" spans="2:11">
      <c r="B33" s="8" t="s">
        <v>33</v>
      </c>
      <c r="C33" s="10">
        <v>0</v>
      </c>
      <c r="D33" s="10">
        <v>46542116.520000003</v>
      </c>
      <c r="E33" s="10">
        <f t="shared" si="11"/>
        <v>46542116.520000003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f t="shared" si="8"/>
        <v>11693909.060000001</v>
      </c>
    </row>
    <row r="34" spans="2:11">
      <c r="B34" s="8" t="s">
        <v>34</v>
      </c>
      <c r="C34" s="10">
        <v>0</v>
      </c>
      <c r="D34" s="10">
        <v>0</v>
      </c>
      <c r="E34" s="10">
        <f t="shared" si="11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f t="shared" si="8"/>
        <v>0</v>
      </c>
    </row>
    <row r="35" spans="2:11">
      <c r="B35" s="8" t="s">
        <v>35</v>
      </c>
      <c r="C35" s="10">
        <v>0</v>
      </c>
      <c r="D35" s="10">
        <v>22696996.809999999</v>
      </c>
      <c r="E35" s="10">
        <f t="shared" si="11"/>
        <v>22696996.809999999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f t="shared" si="8"/>
        <v>7729659.1299999999</v>
      </c>
    </row>
    <row r="36" spans="2:11" ht="15.7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>+I37+I38+I39+I40+I41+I42+I43+I44</f>
        <v>1250000.01</v>
      </c>
      <c r="J36" s="6">
        <f>+J37+J38+J39+J40+J41+J42+J43+J44</f>
        <v>27903119.329999998</v>
      </c>
      <c r="K36" s="7">
        <f>+SUM(F36:J36)</f>
        <v>69126548.340000004</v>
      </c>
    </row>
    <row r="37" spans="2:11">
      <c r="B37" s="8" t="s">
        <v>37</v>
      </c>
      <c r="C37" s="10">
        <v>214638056</v>
      </c>
      <c r="D37" s="10">
        <v>-41444340</v>
      </c>
      <c r="E37" s="10">
        <f t="shared" ref="E37:E51" si="12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f t="shared" ref="K37:K45" si="13">+SUM(F37:H37)</f>
        <v>39973429</v>
      </c>
    </row>
    <row r="38" spans="2:11">
      <c r="B38" s="8" t="s">
        <v>38</v>
      </c>
      <c r="C38" s="10">
        <v>0</v>
      </c>
      <c r="D38" s="10">
        <v>0</v>
      </c>
      <c r="E38" s="10">
        <f t="shared" si="12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f t="shared" ref="K38:K44" si="14">+SUM(F38:J38)</f>
        <v>0</v>
      </c>
    </row>
    <row r="39" spans="2:11">
      <c r="B39" s="8" t="s">
        <v>39</v>
      </c>
      <c r="C39" s="10">
        <v>0</v>
      </c>
      <c r="D39" s="10">
        <v>0</v>
      </c>
      <c r="E39" s="10">
        <f t="shared" si="12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f t="shared" si="14"/>
        <v>0</v>
      </c>
    </row>
    <row r="40" spans="2:11">
      <c r="B40" s="8" t="s">
        <v>40</v>
      </c>
      <c r="C40" s="10">
        <v>0</v>
      </c>
      <c r="D40" s="10">
        <v>0</v>
      </c>
      <c r="E40" s="10">
        <f t="shared" si="12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f t="shared" si="14"/>
        <v>0</v>
      </c>
    </row>
    <row r="41" spans="2:11">
      <c r="B41" s="8" t="s">
        <v>41</v>
      </c>
      <c r="C41" s="10">
        <v>0</v>
      </c>
      <c r="D41" s="10">
        <v>0</v>
      </c>
      <c r="E41" s="10">
        <f t="shared" si="12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f t="shared" si="14"/>
        <v>0</v>
      </c>
    </row>
    <row r="42" spans="2:11">
      <c r="B42" s="8" t="s">
        <v>42</v>
      </c>
      <c r="C42" s="10">
        <v>0</v>
      </c>
      <c r="D42" s="10">
        <v>0</v>
      </c>
      <c r="E42" s="10">
        <f t="shared" si="12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f t="shared" si="14"/>
        <v>0</v>
      </c>
    </row>
    <row r="43" spans="2:11">
      <c r="B43" s="8" t="s">
        <v>43</v>
      </c>
      <c r="C43" s="10">
        <v>0</v>
      </c>
      <c r="D43" s="10">
        <v>0</v>
      </c>
      <c r="E43" s="10">
        <f t="shared" si="12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f t="shared" si="14"/>
        <v>0</v>
      </c>
    </row>
    <row r="44" spans="2:11">
      <c r="B44" s="8" t="s">
        <v>44</v>
      </c>
      <c r="C44" s="10">
        <v>0</v>
      </c>
      <c r="D44" s="10">
        <v>0</v>
      </c>
      <c r="E44" s="10">
        <f t="shared" si="12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f t="shared" si="14"/>
        <v>0</v>
      </c>
    </row>
    <row r="45" spans="2:11" ht="15">
      <c r="B45" s="5" t="s">
        <v>45</v>
      </c>
      <c r="C45" s="6">
        <v>0</v>
      </c>
      <c r="D45" s="6">
        <v>0</v>
      </c>
      <c r="E45" s="6">
        <f t="shared" si="12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/>
      <c r="K45" s="6">
        <f t="shared" si="13"/>
        <v>0</v>
      </c>
    </row>
    <row r="46" spans="2:11">
      <c r="B46" s="8" t="s">
        <v>46</v>
      </c>
      <c r="C46" s="10">
        <v>0</v>
      </c>
      <c r="D46" s="10">
        <v>0</v>
      </c>
      <c r="E46" s="10">
        <f t="shared" si="12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f t="shared" ref="K46:K51" si="15">+SUM(F46:J46)</f>
        <v>0</v>
      </c>
    </row>
    <row r="47" spans="2:11">
      <c r="B47" s="8" t="s">
        <v>47</v>
      </c>
      <c r="C47" s="10">
        <v>0</v>
      </c>
      <c r="D47" s="10">
        <v>0</v>
      </c>
      <c r="E47" s="10">
        <f t="shared" si="12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f t="shared" si="15"/>
        <v>0</v>
      </c>
    </row>
    <row r="48" spans="2:11">
      <c r="B48" s="8" t="s">
        <v>48</v>
      </c>
      <c r="C48" s="10">
        <v>0</v>
      </c>
      <c r="D48" s="10">
        <v>0</v>
      </c>
      <c r="E48" s="10">
        <f t="shared" si="12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f t="shared" si="15"/>
        <v>0</v>
      </c>
    </row>
    <row r="49" spans="2:11">
      <c r="B49" s="8" t="s">
        <v>49</v>
      </c>
      <c r="C49" s="10">
        <v>0</v>
      </c>
      <c r="D49" s="10">
        <v>0</v>
      </c>
      <c r="E49" s="10">
        <f t="shared" si="12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f t="shared" si="15"/>
        <v>0</v>
      </c>
    </row>
    <row r="50" spans="2:11">
      <c r="B50" s="8" t="s">
        <v>50</v>
      </c>
      <c r="C50" s="10">
        <v>0</v>
      </c>
      <c r="D50" s="10">
        <v>0</v>
      </c>
      <c r="E50" s="10">
        <f t="shared" si="12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f t="shared" si="15"/>
        <v>0</v>
      </c>
    </row>
    <row r="51" spans="2:11">
      <c r="B51" s="8" t="s">
        <v>51</v>
      </c>
      <c r="C51" s="10">
        <v>0</v>
      </c>
      <c r="D51" s="10">
        <v>0</v>
      </c>
      <c r="E51" s="10">
        <f t="shared" si="12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f t="shared" si="15"/>
        <v>0</v>
      </c>
    </row>
    <row r="52" spans="2:11" ht="15.75">
      <c r="B52" s="5" t="s">
        <v>52</v>
      </c>
      <c r="C52" s="6">
        <f>+C53+C54+C55+C56+C57+C58+C59+C60+C61</f>
        <v>0</v>
      </c>
      <c r="D52" s="6">
        <f t="shared" ref="D52:H52" si="16">+D53+D54+D55+D56+D57+D58+D59+D60+D61</f>
        <v>79877838.079999998</v>
      </c>
      <c r="E52" s="6">
        <f t="shared" si="16"/>
        <v>79877838.079999998</v>
      </c>
      <c r="F52" s="6">
        <f t="shared" si="16"/>
        <v>0</v>
      </c>
      <c r="G52" s="6">
        <f t="shared" si="16"/>
        <v>0</v>
      </c>
      <c r="H52" s="6">
        <f t="shared" si="16"/>
        <v>36286256.5</v>
      </c>
      <c r="I52" s="6">
        <f t="shared" ref="I52:J52" si="17">+I53+I54+I55+I56+I57+I58+I59+I60+I61</f>
        <v>1588567</v>
      </c>
      <c r="J52" s="6">
        <f t="shared" si="17"/>
        <v>15555625.66</v>
      </c>
      <c r="K52" s="7">
        <f>+SUM(F52:J52)</f>
        <v>53430449.159999996</v>
      </c>
    </row>
    <row r="53" spans="2:11">
      <c r="B53" s="8" t="s">
        <v>53</v>
      </c>
      <c r="C53" s="10">
        <v>0</v>
      </c>
      <c r="D53" s="10">
        <v>11229509.619999999</v>
      </c>
      <c r="E53" s="10">
        <f t="shared" ref="E53:E61" si="18">+D53+C53</f>
        <v>11229509.619999999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f t="shared" ref="K53:K61" si="19">+SUM(F53:J53)</f>
        <v>6619217.0899999999</v>
      </c>
    </row>
    <row r="54" spans="2:11">
      <c r="B54" s="8" t="s">
        <v>54</v>
      </c>
      <c r="C54" s="10">
        <v>0</v>
      </c>
      <c r="D54" s="10">
        <v>1997410.15</v>
      </c>
      <c r="E54" s="10">
        <f t="shared" si="18"/>
        <v>1997410.15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f t="shared" si="19"/>
        <v>24568.26</v>
      </c>
    </row>
    <row r="55" spans="2:11">
      <c r="B55" s="8" t="s">
        <v>55</v>
      </c>
      <c r="C55" s="10">
        <v>0</v>
      </c>
      <c r="D55" s="10">
        <v>10000</v>
      </c>
      <c r="E55" s="10">
        <f t="shared" si="18"/>
        <v>10000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f t="shared" si="19"/>
        <v>0</v>
      </c>
    </row>
    <row r="56" spans="2:11">
      <c r="B56" s="8" t="s">
        <v>56</v>
      </c>
      <c r="C56" s="10">
        <v>0</v>
      </c>
      <c r="D56" s="10">
        <v>52595014</v>
      </c>
      <c r="E56" s="10">
        <f t="shared" si="18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f t="shared" si="19"/>
        <v>44791249</v>
      </c>
    </row>
    <row r="57" spans="2:11">
      <c r="B57" s="8" t="s">
        <v>57</v>
      </c>
      <c r="C57" s="10">
        <v>0</v>
      </c>
      <c r="D57" s="10">
        <v>11414966.92</v>
      </c>
      <c r="E57" s="10">
        <f t="shared" si="18"/>
        <v>11414966.92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f t="shared" si="19"/>
        <v>1995414.81</v>
      </c>
    </row>
    <row r="58" spans="2:11">
      <c r="B58" s="8" t="s">
        <v>58</v>
      </c>
      <c r="C58" s="10">
        <v>0</v>
      </c>
      <c r="D58" s="10">
        <v>1680000</v>
      </c>
      <c r="E58" s="10">
        <f t="shared" si="18"/>
        <v>1680000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f t="shared" si="19"/>
        <v>0</v>
      </c>
    </row>
    <row r="59" spans="2:11">
      <c r="B59" s="8" t="s">
        <v>59</v>
      </c>
      <c r="C59" s="10">
        <v>0</v>
      </c>
      <c r="D59" s="10">
        <v>0</v>
      </c>
      <c r="E59" s="10">
        <f t="shared" si="18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f t="shared" si="19"/>
        <v>0</v>
      </c>
    </row>
    <row r="60" spans="2:11">
      <c r="B60" s="8" t="s">
        <v>60</v>
      </c>
      <c r="C60" s="10">
        <v>0</v>
      </c>
      <c r="D60" s="10">
        <v>875937.39</v>
      </c>
      <c r="E60" s="10">
        <f t="shared" si="18"/>
        <v>875937.39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f t="shared" si="19"/>
        <v>0</v>
      </c>
    </row>
    <row r="61" spans="2:11">
      <c r="B61" s="8" t="s">
        <v>61</v>
      </c>
      <c r="C61" s="10">
        <v>0</v>
      </c>
      <c r="D61" s="10">
        <v>75000</v>
      </c>
      <c r="E61" s="10">
        <f t="shared" si="18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f t="shared" si="19"/>
        <v>0</v>
      </c>
    </row>
    <row r="62" spans="2:11" ht="15.75">
      <c r="B62" s="5" t="s">
        <v>62</v>
      </c>
      <c r="C62" s="6">
        <f>+C63+C64+C65+C66</f>
        <v>0</v>
      </c>
      <c r="D62" s="6">
        <f t="shared" ref="D62:H62" si="20">+D63+D64+D65+D66</f>
        <v>9081387.5</v>
      </c>
      <c r="E62" s="6">
        <f t="shared" si="20"/>
        <v>9081387.5</v>
      </c>
      <c r="F62" s="6">
        <f t="shared" si="20"/>
        <v>0</v>
      </c>
      <c r="G62" s="6">
        <f t="shared" si="20"/>
        <v>0</v>
      </c>
      <c r="H62" s="6">
        <f t="shared" si="20"/>
        <v>0</v>
      </c>
      <c r="I62" s="6">
        <f t="shared" ref="I62:J62" si="21">+I63+I64+I65+I66</f>
        <v>0</v>
      </c>
      <c r="J62" s="6">
        <f t="shared" si="21"/>
        <v>1582091.74</v>
      </c>
      <c r="K62" s="7">
        <f>+SUM(F62:J62)</f>
        <v>1582091.74</v>
      </c>
    </row>
    <row r="63" spans="2:11">
      <c r="B63" s="8" t="s">
        <v>63</v>
      </c>
      <c r="C63" s="10">
        <v>0</v>
      </c>
      <c r="D63" s="10">
        <v>9081387.5</v>
      </c>
      <c r="E63" s="10">
        <f t="shared" ref="E63:E66" si="22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f t="shared" ref="K63:K66" si="23">+SUM(F63:J63)</f>
        <v>1582091.74</v>
      </c>
    </row>
    <row r="64" spans="2:11">
      <c r="B64" s="8" t="s">
        <v>64</v>
      </c>
      <c r="C64" s="10">
        <v>0</v>
      </c>
      <c r="D64" s="10">
        <v>0</v>
      </c>
      <c r="E64" s="10">
        <f t="shared" si="22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f t="shared" si="23"/>
        <v>0</v>
      </c>
    </row>
    <row r="65" spans="2:11">
      <c r="B65" s="8" t="s">
        <v>65</v>
      </c>
      <c r="C65" s="10">
        <v>0</v>
      </c>
      <c r="D65" s="10">
        <v>0</v>
      </c>
      <c r="E65" s="10">
        <f t="shared" si="22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f t="shared" si="23"/>
        <v>0</v>
      </c>
    </row>
    <row r="66" spans="2:11">
      <c r="B66" s="8" t="s">
        <v>66</v>
      </c>
      <c r="C66" s="10">
        <v>0</v>
      </c>
      <c r="D66" s="10">
        <v>0</v>
      </c>
      <c r="E66" s="10">
        <f t="shared" si="22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f t="shared" si="23"/>
        <v>0</v>
      </c>
    </row>
    <row r="67" spans="2:11" ht="15.7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7">
        <f>+SUM(F67:J67)</f>
        <v>0</v>
      </c>
    </row>
    <row r="68" spans="2:11">
      <c r="B68" s="8" t="s">
        <v>68</v>
      </c>
      <c r="C68" s="10">
        <v>0</v>
      </c>
      <c r="D68" s="10">
        <v>0</v>
      </c>
      <c r="E68" s="10">
        <f t="shared" ref="E68:E69" si="24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f t="shared" ref="K68:K69" si="25">+SUM(F68:J68)</f>
        <v>0</v>
      </c>
    </row>
    <row r="69" spans="2:11">
      <c r="B69" s="8" t="s">
        <v>69</v>
      </c>
      <c r="C69" s="10">
        <v>0</v>
      </c>
      <c r="D69" s="10">
        <v>0</v>
      </c>
      <c r="E69" s="10">
        <f t="shared" si="24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f t="shared" si="25"/>
        <v>0</v>
      </c>
    </row>
    <row r="70" spans="2:11" ht="15.7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7">
        <f>+SUM(F70:J70)</f>
        <v>0</v>
      </c>
    </row>
    <row r="71" spans="2:11">
      <c r="B71" s="8" t="s">
        <v>71</v>
      </c>
      <c r="C71" s="10">
        <v>0</v>
      </c>
      <c r="D71" s="10">
        <v>0</v>
      </c>
      <c r="E71" s="10">
        <f t="shared" ref="E71:E73" si="26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f t="shared" ref="K71:K73" si="27">+SUM(F71:J71)</f>
        <v>0</v>
      </c>
    </row>
    <row r="72" spans="2:11">
      <c r="B72" s="8" t="s">
        <v>72</v>
      </c>
      <c r="C72" s="10">
        <v>0</v>
      </c>
      <c r="D72" s="10">
        <v>0</v>
      </c>
      <c r="E72" s="10">
        <f t="shared" si="26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f t="shared" si="27"/>
        <v>0</v>
      </c>
    </row>
    <row r="73" spans="2:11">
      <c r="B73" s="8" t="s">
        <v>73</v>
      </c>
      <c r="C73" s="10">
        <v>0</v>
      </c>
      <c r="D73" s="10">
        <v>0</v>
      </c>
      <c r="E73" s="10">
        <f t="shared" si="26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f t="shared" si="27"/>
        <v>0</v>
      </c>
    </row>
    <row r="74" spans="2:11" ht="15.7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7">
        <f>+SUM(F74:J74)</f>
        <v>0</v>
      </c>
    </row>
    <row r="75" spans="2:11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f t="shared" ref="K75:K82" si="28">+SUM(F75:J75)</f>
        <v>0</v>
      </c>
    </row>
    <row r="76" spans="2:11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f t="shared" si="28"/>
        <v>0</v>
      </c>
    </row>
    <row r="77" spans="2:11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f t="shared" si="28"/>
        <v>0</v>
      </c>
    </row>
    <row r="78" spans="2:11">
      <c r="B78" s="5" t="s">
        <v>78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f t="shared" si="28"/>
        <v>0</v>
      </c>
    </row>
    <row r="79" spans="2:11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f t="shared" si="28"/>
        <v>0</v>
      </c>
    </row>
    <row r="80" spans="2:11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f t="shared" si="28"/>
        <v>0</v>
      </c>
    </row>
    <row r="81" spans="2:12">
      <c r="B81" s="5" t="s">
        <v>81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f t="shared" si="28"/>
        <v>0</v>
      </c>
    </row>
    <row r="82" spans="2:12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f t="shared" si="28"/>
        <v>0</v>
      </c>
    </row>
    <row r="83" spans="2:12" ht="15">
      <c r="B83" s="13" t="s">
        <v>83</v>
      </c>
      <c r="C83" s="14">
        <f>+C10+C16+C26+C36+C52+C62</f>
        <v>1632865943</v>
      </c>
      <c r="D83" s="14">
        <f t="shared" ref="D83:E83" si="29">+D10+D16+D26+D36+D52+D62</f>
        <v>410841669.05000001</v>
      </c>
      <c r="E83" s="14">
        <f t="shared" si="29"/>
        <v>2043707612.0499997</v>
      </c>
      <c r="F83" s="14">
        <f>+F74+F70+F67+F62+F52+F45+F36+F26+F16+F10</f>
        <v>90563858.019999996</v>
      </c>
      <c r="G83" s="14">
        <f>+G74+G70+G67+G62+G52+G45+G36+G26+G16+G10</f>
        <v>96531313.090000004</v>
      </c>
      <c r="H83" s="14">
        <f>+H74+H70+H67+H62+H52+H45+H36+H26+H16+H10</f>
        <v>218233557.00999999</v>
      </c>
      <c r="I83" s="14">
        <f>+I74+I70+I67+I62+I52+I45+I36+I26+I16+I10</f>
        <v>122694496.94</v>
      </c>
      <c r="J83" s="14">
        <f>+J74+J70+J67+J62+J52+J45+J36+J26+J16+J10</f>
        <v>218860732.19</v>
      </c>
      <c r="K83" s="14">
        <f>+SUM(F83:J83)</f>
        <v>746883957.25</v>
      </c>
      <c r="L83" s="10"/>
    </row>
    <row r="84" spans="2:12">
      <c r="K84" s="15"/>
    </row>
    <row r="85" spans="2:12">
      <c r="K85" s="15"/>
    </row>
    <row r="86" spans="2:12">
      <c r="K86" s="15"/>
    </row>
    <row r="87" spans="2:12">
      <c r="K87" s="15"/>
    </row>
    <row r="88" spans="2:12">
      <c r="K88" s="15"/>
    </row>
    <row r="89" spans="2:12">
      <c r="K89" s="15"/>
    </row>
    <row r="90" spans="2:12">
      <c r="K90" s="15"/>
    </row>
    <row r="91" spans="2:12">
      <c r="K91" s="15"/>
    </row>
    <row r="92" spans="2:12" ht="15.75" thickBot="1">
      <c r="C92" s="16"/>
      <c r="D92" s="16"/>
      <c r="E92" s="16"/>
      <c r="F92" s="21"/>
      <c r="G92" s="21"/>
      <c r="H92" s="21"/>
      <c r="I92" s="21"/>
      <c r="J92" s="21"/>
      <c r="K92" s="21"/>
    </row>
    <row r="93" spans="2:12" ht="45.75" customHeight="1" thickBot="1">
      <c r="B93" s="17" t="s">
        <v>84</v>
      </c>
      <c r="C93" s="24" t="s">
        <v>92</v>
      </c>
      <c r="D93" s="25"/>
      <c r="E93" s="16"/>
      <c r="F93" s="21"/>
      <c r="G93" s="21"/>
      <c r="H93" s="21"/>
      <c r="I93" s="21"/>
      <c r="J93" s="21"/>
      <c r="K93" s="21"/>
    </row>
    <row r="94" spans="2:12" ht="30" thickBot="1">
      <c r="B94" s="17" t="s">
        <v>85</v>
      </c>
      <c r="C94" s="24"/>
      <c r="D94" s="25"/>
      <c r="E94" s="16"/>
      <c r="F94" s="22"/>
      <c r="G94" s="22"/>
      <c r="H94" s="22"/>
      <c r="I94" s="22"/>
      <c r="J94" s="22"/>
      <c r="K94" s="22"/>
    </row>
    <row r="95" spans="2:12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</row>
    <row r="96" spans="2:12">
      <c r="C96" s="23"/>
      <c r="D96" s="23"/>
    </row>
    <row r="114" spans="2:10">
      <c r="C114"/>
      <c r="D114"/>
      <c r="E114"/>
      <c r="F114"/>
      <c r="G114"/>
      <c r="H114"/>
      <c r="I114"/>
      <c r="J114"/>
    </row>
    <row r="115" spans="2:10" ht="15.75">
      <c r="B115" s="19"/>
      <c r="C115" s="20"/>
      <c r="D115" s="20"/>
      <c r="E115" s="20"/>
      <c r="F115" s="20"/>
      <c r="G115" s="20"/>
      <c r="H115" s="20"/>
      <c r="I115" s="20"/>
      <c r="J115" s="20"/>
    </row>
    <row r="116" spans="2:10" ht="15.75">
      <c r="B116" s="19"/>
      <c r="C116" s="20"/>
      <c r="D116" s="20"/>
      <c r="E116" s="20"/>
    </row>
    <row r="117" spans="2:10" ht="15.75">
      <c r="B117" s="19"/>
      <c r="C117" s="20"/>
      <c r="D117" s="20"/>
      <c r="E117" s="20"/>
    </row>
    <row r="125" spans="2:10" ht="15.75">
      <c r="B125" s="19"/>
    </row>
    <row r="126" spans="2:10" ht="15.75">
      <c r="B126" s="19"/>
    </row>
    <row r="127" spans="2:10" ht="15.75">
      <c r="B127" s="19"/>
    </row>
  </sheetData>
  <mergeCells count="11">
    <mergeCell ref="C93:D94"/>
    <mergeCell ref="B1:K1"/>
    <mergeCell ref="B2:K2"/>
    <mergeCell ref="B3:K3"/>
    <mergeCell ref="B4:K4"/>
    <mergeCell ref="B5:K5"/>
    <mergeCell ref="B7:B8"/>
    <mergeCell ref="C7:C8"/>
    <mergeCell ref="D7:D8"/>
    <mergeCell ref="E7:E8"/>
    <mergeCell ref="F7:K7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2024-05-08T16:03:49Z</cp:lastPrinted>
  <dcterms:created xsi:type="dcterms:W3CDTF">2024-04-11T15:13:26Z</dcterms:created>
  <dcterms:modified xsi:type="dcterms:W3CDTF">2024-06-18T19:49:10Z</dcterms:modified>
</cp:coreProperties>
</file>