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conanisd-my.sharepoint.com/personal/medina_francisco_conani_gob_do/Documents/Escritorio/CARPETA TRANSPARENCIA 2025/4-. TRANSP. ABRIL 2025/"/>
    </mc:Choice>
  </mc:AlternateContent>
  <xr:revisionPtr revIDLastSave="177" documentId="11_5CAE758B6609EC6DD4DE002B3B07833055DC8989" xr6:coauthVersionLast="47" xr6:coauthVersionMax="47" xr10:uidLastSave="{F5EEE450-2848-490E-8527-EF7C7DDB7790}"/>
  <bookViews>
    <workbookView xWindow="-120" yWindow="-120" windowWidth="29040" windowHeight="15720" xr2:uid="{00000000-000D-0000-FFFF-FFFF00000000}"/>
  </bookViews>
  <sheets>
    <sheet name="ABRIL-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6" i="1" l="1"/>
  <c r="J20" i="1"/>
  <c r="J15" i="1"/>
  <c r="J14" i="1"/>
  <c r="J18" i="1"/>
  <c r="D19" i="1"/>
  <c r="J85" i="1"/>
  <c r="J31" i="1"/>
  <c r="J32" i="1"/>
  <c r="J33" i="1"/>
  <c r="J34" i="1"/>
  <c r="J35" i="1"/>
  <c r="J36" i="1"/>
  <c r="J37" i="1"/>
  <c r="J38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30" i="1"/>
  <c r="J16" i="1"/>
  <c r="J17" i="1"/>
  <c r="J21" i="1"/>
  <c r="J22" i="1"/>
  <c r="J23" i="1"/>
  <c r="J24" i="1"/>
  <c r="J25" i="1"/>
  <c r="J26" i="1"/>
  <c r="J27" i="1"/>
  <c r="J28" i="1"/>
  <c r="I65" i="1"/>
  <c r="I55" i="1"/>
  <c r="I39" i="1"/>
  <c r="J39" i="1" s="1"/>
  <c r="I29" i="1"/>
  <c r="J29" i="1" s="1"/>
  <c r="I19" i="1"/>
  <c r="J19" i="1" s="1"/>
  <c r="I13" i="1"/>
  <c r="J13" i="1" s="1"/>
  <c r="H19" i="1"/>
  <c r="H65" i="1"/>
  <c r="H55" i="1"/>
  <c r="H39" i="1"/>
  <c r="H29" i="1"/>
  <c r="H13" i="1"/>
  <c r="E59" i="1"/>
  <c r="E32" i="1"/>
  <c r="I86" i="1" l="1"/>
  <c r="H86" i="1"/>
  <c r="G39" i="1"/>
  <c r="G65" i="1"/>
  <c r="G55" i="1"/>
  <c r="G29" i="1"/>
  <c r="G19" i="1"/>
  <c r="G13" i="1"/>
  <c r="G86" i="1" l="1"/>
  <c r="E56" i="1"/>
  <c r="E66" i="1"/>
  <c r="E60" i="1"/>
  <c r="E57" i="1"/>
  <c r="E58" i="1"/>
  <c r="E61" i="1"/>
  <c r="E62" i="1"/>
  <c r="E63" i="1"/>
  <c r="E64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30" i="1"/>
  <c r="E31" i="1"/>
  <c r="E33" i="1"/>
  <c r="E34" i="1"/>
  <c r="E35" i="1"/>
  <c r="E36" i="1"/>
  <c r="E37" i="1"/>
  <c r="E38" i="1"/>
  <c r="E40" i="1"/>
  <c r="D29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55" i="1" l="1"/>
  <c r="D55" i="1"/>
  <c r="F65" i="1" l="1"/>
  <c r="D65" i="1"/>
  <c r="E65" i="1" s="1"/>
  <c r="C65" i="1"/>
  <c r="F55" i="1"/>
  <c r="C55" i="1"/>
  <c r="D39" i="1"/>
  <c r="C39" i="1"/>
  <c r="F29" i="1"/>
  <c r="C29" i="1"/>
  <c r="E29" i="1" s="1"/>
  <c r="F19" i="1"/>
  <c r="C19" i="1"/>
  <c r="F13" i="1"/>
  <c r="D13" i="1"/>
  <c r="C13" i="1"/>
  <c r="E13" i="1" s="1"/>
  <c r="E19" i="1" l="1"/>
  <c r="E86" i="1" s="1"/>
  <c r="E39" i="1"/>
  <c r="C86" i="1"/>
  <c r="D86" i="1"/>
  <c r="F86" i="1"/>
  <c r="B8" i="1" s="1"/>
</calcChain>
</file>

<file path=xl/sharedStrings.xml><?xml version="1.0" encoding="utf-8"?>
<sst xmlns="http://schemas.openxmlformats.org/spreadsheetml/2006/main" count="92" uniqueCount="92">
  <si>
    <t>Consejo Nacional para la Niñez y la Adolescencia</t>
  </si>
  <si>
    <t>Presupuesto de Gastos y Aplicaciones Financieras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</si>
  <si>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</si>
  <si>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</si>
  <si>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</si>
  <si>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</si>
  <si>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</si>
  <si>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</si>
  <si>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</si>
  <si>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</si>
  <si>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</si>
  <si>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</si>
  <si>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</si>
  <si>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</si>
  <si>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</si>
  <si>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</si>
  <si>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</si>
  <si>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</si>
  <si>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</si>
  <si>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</si>
  <si>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</si>
  <si>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</si>
  <si>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</si>
  <si>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</si>
  <si>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</si>
  <si>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</si>
  <si>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</si>
  <si>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</si>
  <si>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</si>
  <si>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</si>
  <si>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</si>
  <si>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</si>
  <si>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</si>
  <si>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</si>
  <si>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</si>
  <si>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</si>
  <si>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</si>
  <si>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</si>
  <si>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</si>
  <si>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</si>
  <si>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</si>
  <si>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</si>
  <si>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</si>
  <si>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</si>
  <si>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</si>
  <si>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</si>
  <si>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</si>
  <si>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</si>
  <si>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</si>
  <si>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</si>
  <si>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</si>
  <si>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</si>
  <si>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</si>
  <si>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</si>
  <si>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</si>
  <si>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</si>
  <si>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</si>
  <si>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</si>
  <si>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</si>
  <si>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</si>
  <si>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</si>
  <si>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</si>
  <si>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</si>
  <si>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</si>
  <si>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</si>
  <si>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</si>
  <si>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</si>
  <si>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</si>
  <si>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</si>
  <si>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</si>
  <si>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</si>
  <si>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</si>
  <si>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</si>
  <si>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</si>
  <si>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</si>
  <si>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</si>
  <si>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</si>
  <si>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</si>
  <si>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</si>
  <si>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</si>
  <si>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</si>
  <si>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</si>
  <si>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</si>
  <si>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</si>
  <si>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</si>
  <si>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</si>
  <si>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Año 2025</t>
  </si>
  <si>
    <t>Febrero</t>
  </si>
  <si>
    <t>Marzo</t>
  </si>
  <si>
    <t>Abril</t>
  </si>
  <si>
    <t>Fecha: 9/05/2025
Hora:   11:30 a.m.                                                 
Formato: EXCEL
Tamaño:   56.04 KB</t>
  </si>
  <si>
    <t>2.3.9 - PRODUCTOS Y ÚTILES VARIOS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</si>
</sst>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D$&quot;#,##0.00;[Red]\-&quot;RD$&quot;#,##0.00"/>
    <numFmt numFmtId="165" formatCode="_-* #,##0.00_-;\-* #,##0.00_-;_-* &quot;-&quot;??_-;_-@_-"/>
    <numFmt numFmtId="166" formatCode="_(* #,##0.0_);_(* \(#,##0.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0">
    <xf numFmtId="0" fontId="0" fillId="0" borderId="0" xfId="0"/>
    <xf numFmtId="0" fontId="6" fillId="3" borderId="2" xfId="0" applyFont="1" applyFill="1" applyBorder="1" applyAlignment="1">
      <alignment horizontal="center"/>
    </xf>
    <xf numFmtId="0" fontId="7" fillId="0" borderId="6" xfId="0" applyFont="1" applyBorder="1" applyAlignment="1">
      <alignment horizontal="left"/>
    </xf>
    <xf numFmtId="166" fontId="7" fillId="0" borderId="6" xfId="0" applyNumberFormat="1" applyFont="1" applyBorder="1"/>
    <xf numFmtId="0" fontId="8" fillId="0" borderId="0" xfId="0" applyFont="1" applyAlignment="1">
      <alignment horizontal="left" indent="1"/>
    </xf>
    <xf numFmtId="39" fontId="2" fillId="0" borderId="0" xfId="0" applyNumberFormat="1" applyFont="1"/>
    <xf numFmtId="0" fontId="9" fillId="0" borderId="0" xfId="0" applyFont="1" applyAlignment="1">
      <alignment horizontal="left" indent="2"/>
    </xf>
    <xf numFmtId="165" fontId="1" fillId="0" borderId="0" xfId="1" applyFont="1" applyAlignment="1">
      <alignment horizontal="right"/>
    </xf>
    <xf numFmtId="39" fontId="0" fillId="0" borderId="0" xfId="0" applyNumberFormat="1"/>
    <xf numFmtId="39" fontId="0" fillId="4" borderId="0" xfId="0" applyNumberFormat="1" applyFill="1"/>
    <xf numFmtId="165" fontId="1" fillId="0" borderId="0" xfId="1" applyFont="1"/>
    <xf numFmtId="0" fontId="8" fillId="0" borderId="0" xfId="0" applyFont="1" applyAlignment="1">
      <alignment horizontal="left"/>
    </xf>
    <xf numFmtId="0" fontId="10" fillId="5" borderId="7" xfId="0" applyFont="1" applyFill="1" applyBorder="1" applyAlignment="1">
      <alignment vertical="center"/>
    </xf>
    <xf numFmtId="39" fontId="2" fillId="5" borderId="7" xfId="0" applyNumberFormat="1" applyFont="1" applyFill="1" applyBorder="1"/>
    <xf numFmtId="0" fontId="11" fillId="0" borderId="0" xfId="0" applyFont="1"/>
    <xf numFmtId="39" fontId="11" fillId="0" borderId="0" xfId="0" applyNumberFormat="1" applyFont="1"/>
    <xf numFmtId="0" fontId="12" fillId="0" borderId="0" xfId="0" applyFont="1"/>
    <xf numFmtId="0" fontId="8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7" fillId="0" borderId="0" xfId="0" applyFont="1" applyAlignment="1">
      <alignment horizontal="left" wrapText="1"/>
    </xf>
    <xf numFmtId="0" fontId="0" fillId="0" borderId="8" xfId="0" applyBorder="1" applyAlignment="1">
      <alignment wrapText="1"/>
    </xf>
    <xf numFmtId="0" fontId="8" fillId="0" borderId="0" xfId="0" applyFont="1" applyAlignment="1">
      <alignment wrapText="1"/>
    </xf>
    <xf numFmtId="0" fontId="13" fillId="0" borderId="0" xfId="0" applyFont="1"/>
    <xf numFmtId="0" fontId="2" fillId="0" borderId="0" xfId="0" applyFont="1"/>
    <xf numFmtId="39" fontId="2" fillId="4" borderId="0" xfId="0" applyNumberFormat="1" applyFont="1" applyFill="1"/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left" vertical="center"/>
    </xf>
    <xf numFmtId="165" fontId="6" fillId="2" borderId="2" xfId="1" applyFont="1" applyFill="1" applyBorder="1" applyAlignment="1">
      <alignment horizontal="center" vertical="center" wrapText="1"/>
    </xf>
    <xf numFmtId="165" fontId="6" fillId="2" borderId="5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120072</xdr:colOff>
      <xdr:row>4</xdr:row>
      <xdr:rowOff>27181</xdr:rowOff>
    </xdr:from>
    <xdr:to>
      <xdr:col>1</xdr:col>
      <xdr:colOff>2038225</xdr:colOff>
      <xdr:row>7</xdr:row>
      <xdr:rowOff>201705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819DE1-3CD1-4375-98BC-9B10AD25E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405822" y="217681"/>
          <a:ext cx="1918153" cy="97462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2</xdr:col>
      <xdr:colOff>153865</xdr:colOff>
      <xdr:row>105</xdr:row>
      <xdr:rowOff>219807</xdr:rowOff>
    </xdr:from>
    <xdr:to>
      <xdr:col>10</xdr:col>
      <xdr:colOff>184639</xdr:colOff>
      <xdr:row>109</xdr:row>
      <xdr:rowOff>109903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D98594-EDD7-4AF6-92C8-BCD8FD3488BD}"/>
            </a:ext>
            <a:ext uri="{147F2762-F138-4A5C-976F-8EAC2B608ADB}">
              <a16:predDERef xmlns:a16="http://schemas.microsoft.com/office/drawing/2014/main" pred="{9A819DE1-3CD1-4375-98BC-9B10AD25EF4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4365" y="21218769"/>
          <a:ext cx="9130812" cy="16119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K138"/>
  <sheetViews>
    <sheetView showGridLines="0" tabSelected="1" topLeftCell="A20" zoomScale="130" zoomScaleNormal="130" workbookViewId="0">
      <selection activeCell="I33" sqref="I33"/>
    </sheetView>
  </sheetViews>
  <sheetFormatPr baseColWidth="10" defaultColWidth="11.42578125" defaultRowHeight="15" x14ac:dyDescent="0.25"/>
  <cols>
    <col min="1" max="1" width="4.28515625" customWidth="1"/>
    <col min="2" max="2" width="55.7109375" style="14" customWidth="1"/>
    <col min="3" max="3" width="17.42578125" style="14" bestFit="1" customWidth="1"/>
    <col min="4" max="4" width="17.85546875" style="14" customWidth="1"/>
    <col min="5" max="5" width="17.7109375" style="14" customWidth="1"/>
    <col min="6" max="9" width="16.42578125" style="14" customWidth="1"/>
    <col min="10" max="10" width="17.42578125" style="14" customWidth="1"/>
    <col min="11" max="11" width="19.42578125" customWidth="1"/>
  </cols>
  <sheetData>
    <row r="4" spans="2:10" x14ac:dyDescent="0.25">
      <c r="B4" s="27"/>
      <c r="C4" s="28"/>
      <c r="D4" s="28"/>
      <c r="E4" s="28"/>
      <c r="F4" s="28"/>
      <c r="G4" s="28"/>
      <c r="H4" s="28"/>
      <c r="I4" s="28"/>
      <c r="J4" s="28"/>
    </row>
    <row r="5" spans="2:10" ht="21" x14ac:dyDescent="0.25">
      <c r="B5" s="29" t="s">
        <v>0</v>
      </c>
      <c r="C5" s="30"/>
      <c r="D5" s="30"/>
      <c r="E5" s="30"/>
      <c r="F5" s="30"/>
      <c r="G5" s="30"/>
      <c r="H5" s="30"/>
      <c r="I5" s="30"/>
      <c r="J5" s="30"/>
    </row>
    <row r="6" spans="2:10" ht="21" x14ac:dyDescent="0.25">
      <c r="B6" s="31" t="s">
        <v>86</v>
      </c>
      <c r="C6" s="32"/>
      <c r="D6" s="32"/>
      <c r="E6" s="32"/>
      <c r="F6" s="32"/>
      <c r="G6" s="32"/>
      <c r="H6" s="32"/>
      <c r="I6" s="32"/>
      <c r="J6" s="32"/>
    </row>
    <row r="7" spans="2:10" ht="21" x14ac:dyDescent="0.25">
      <c r="B7" s="32" t="s">
        <v>1</v>
      </c>
      <c r="C7" s="32"/>
      <c r="D7" s="32"/>
      <c r="E7" s="32"/>
      <c r="F7" s="32"/>
      <c r="G7" s="32"/>
      <c r="H7" s="32"/>
      <c r="I7" s="32"/>
      <c r="J7" s="32"/>
    </row>
    <row r="8" spans="2:10" ht="21" x14ac:dyDescent="0.25">
      <c r="B8" s="33">
        <f>+J86</f>
        <v>493232776.44</v>
      </c>
      <c r="C8" s="30"/>
      <c r="D8" s="30"/>
      <c r="E8" s="30"/>
      <c r="F8" s="30"/>
      <c r="G8" s="30"/>
      <c r="H8" s="30"/>
      <c r="I8" s="30"/>
      <c r="J8" s="30"/>
    </row>
    <row r="10" spans="2:10" x14ac:dyDescent="0.25">
      <c r="B10" s="34" t="s">
        <v>2</v>
      </c>
      <c r="C10" s="35" t="s">
        <v>3</v>
      </c>
      <c r="D10" s="35" t="s">
        <v>4</v>
      </c>
      <c r="E10" s="35" t="s">
        <v>5</v>
      </c>
      <c r="F10" s="37" t="s">
        <v>6</v>
      </c>
      <c r="G10" s="38"/>
      <c r="H10" s="38"/>
      <c r="I10" s="38"/>
      <c r="J10" s="39"/>
    </row>
    <row r="11" spans="2:10" x14ac:dyDescent="0.25">
      <c r="B11" s="34"/>
      <c r="C11" s="36"/>
      <c r="D11" s="36"/>
      <c r="E11" s="36"/>
      <c r="F11" s="1" t="s">
        <v>7</v>
      </c>
      <c r="G11" s="1" t="s">
        <v>87</v>
      </c>
      <c r="H11" s="1" t="s">
        <v>88</v>
      </c>
      <c r="I11" s="1" t="s">
        <v>89</v>
      </c>
      <c r="J11" s="1" t="s">
        <v>8</v>
      </c>
    </row>
    <row r="12" spans="2:10" x14ac:dyDescent="0.25">
      <c r="B12" s="2" t="s">
        <v>9</v>
      </c>
      <c r="C12" s="3"/>
      <c r="D12" s="3"/>
      <c r="E12" s="3"/>
      <c r="F12" s="3"/>
      <c r="G12" s="3"/>
      <c r="H12" s="3"/>
      <c r="I12" s="3"/>
      <c r="J12" s="3"/>
    </row>
    <row r="13" spans="2:10" x14ac:dyDescent="0.25">
      <c r="B13" s="4" t="s">
        <v>10</v>
      </c>
      <c r="C13" s="5">
        <f t="shared" ref="C13:D13" si="0">+C14+C15+C16+C17+C18</f>
        <v>1395632147</v>
      </c>
      <c r="D13" s="24">
        <f t="shared" si="0"/>
        <v>0</v>
      </c>
      <c r="E13" s="5">
        <f>+C13+D13</f>
        <v>1395632147</v>
      </c>
      <c r="F13" s="5">
        <f t="shared" ref="F13:G13" si="1">+F14+F15+F16+F17+F18</f>
        <v>85554808.070000008</v>
      </c>
      <c r="G13" s="5">
        <f t="shared" si="1"/>
        <v>84831828.650000006</v>
      </c>
      <c r="H13" s="5">
        <f t="shared" ref="H13" si="2">+H14+H15+H16+H17+H18</f>
        <v>88802763.289999992</v>
      </c>
      <c r="I13" s="5">
        <f t="shared" ref="I13" si="3">+I14+I15+I16+I17+I18</f>
        <v>87908138.479999989</v>
      </c>
      <c r="J13" s="5">
        <f>+F13+G13+H13+I13</f>
        <v>347097538.49000001</v>
      </c>
    </row>
    <row r="14" spans="2:10" x14ac:dyDescent="0.25">
      <c r="B14" s="6" t="s">
        <v>11</v>
      </c>
      <c r="C14" s="7">
        <v>977089851</v>
      </c>
      <c r="D14" s="9">
        <v>0</v>
      </c>
      <c r="E14" s="8">
        <f t="shared" ref="E14:E40" si="4">+C14+D14</f>
        <v>977089851</v>
      </c>
      <c r="F14" s="8">
        <v>70528167</v>
      </c>
      <c r="G14" s="8">
        <v>70376652.829999998</v>
      </c>
      <c r="H14" s="8">
        <v>74127301.319999993</v>
      </c>
      <c r="I14" s="8">
        <v>73215206.5</v>
      </c>
      <c r="J14" s="8">
        <f>+F14+G14+H14+I14</f>
        <v>288247327.64999998</v>
      </c>
    </row>
    <row r="15" spans="2:10" x14ac:dyDescent="0.25">
      <c r="B15" s="6" t="s">
        <v>12</v>
      </c>
      <c r="C15" s="7">
        <v>204786276</v>
      </c>
      <c r="D15" s="9">
        <v>1639924</v>
      </c>
      <c r="E15" s="8">
        <f t="shared" si="4"/>
        <v>206426200</v>
      </c>
      <c r="F15" s="8">
        <v>4357591.1500000004</v>
      </c>
      <c r="G15" s="8">
        <v>3756500</v>
      </c>
      <c r="H15" s="8">
        <v>3643427.29</v>
      </c>
      <c r="I15" s="8">
        <v>3698501.16</v>
      </c>
      <c r="J15" s="8">
        <f>+F15+G15+H15+I15</f>
        <v>15456019.600000001</v>
      </c>
    </row>
    <row r="16" spans="2:10" x14ac:dyDescent="0.25">
      <c r="B16" s="6" t="s">
        <v>13</v>
      </c>
      <c r="C16" s="7">
        <v>500000</v>
      </c>
      <c r="D16" s="9">
        <v>-5000</v>
      </c>
      <c r="E16" s="8">
        <f t="shared" si="4"/>
        <v>495000</v>
      </c>
      <c r="F16" s="8">
        <v>0</v>
      </c>
      <c r="G16" s="8">
        <v>0</v>
      </c>
      <c r="H16" s="8">
        <v>0</v>
      </c>
      <c r="I16" s="8">
        <v>0</v>
      </c>
      <c r="J16" s="8">
        <f t="shared" ref="J16:J77" si="5">+F16+G16+H16+I16</f>
        <v>0</v>
      </c>
    </row>
    <row r="17" spans="2:11" x14ac:dyDescent="0.25">
      <c r="B17" s="6" t="s">
        <v>14</v>
      </c>
      <c r="C17" s="8">
        <v>74202100</v>
      </c>
      <c r="D17" s="9">
        <v>0</v>
      </c>
      <c r="E17" s="8">
        <f t="shared" si="4"/>
        <v>74202100</v>
      </c>
      <c r="F17" s="8">
        <v>0</v>
      </c>
      <c r="G17" s="8">
        <v>0</v>
      </c>
      <c r="H17" s="8">
        <v>0</v>
      </c>
      <c r="I17" s="8">
        <v>0</v>
      </c>
      <c r="J17" s="8">
        <f t="shared" si="5"/>
        <v>0</v>
      </c>
    </row>
    <row r="18" spans="2:11" x14ac:dyDescent="0.25">
      <c r="B18" s="6" t="s">
        <v>15</v>
      </c>
      <c r="C18" s="10">
        <v>139053920</v>
      </c>
      <c r="D18" s="9">
        <v>-1634924</v>
      </c>
      <c r="E18" s="8">
        <f t="shared" si="4"/>
        <v>137418996</v>
      </c>
      <c r="F18" s="8">
        <v>10669049.92</v>
      </c>
      <c r="G18" s="8">
        <v>10698675.82</v>
      </c>
      <c r="H18" s="8">
        <v>11032034.68</v>
      </c>
      <c r="I18" s="8">
        <v>10994430.82</v>
      </c>
      <c r="J18" s="8">
        <f>+F18+G18+H18+I18</f>
        <v>43394191.240000002</v>
      </c>
    </row>
    <row r="19" spans="2:11" x14ac:dyDescent="0.25">
      <c r="B19" s="4" t="s">
        <v>16</v>
      </c>
      <c r="C19" s="5">
        <f>+C20+C21+C22+C23+C24+C25+C26+C27+C28</f>
        <v>229859894</v>
      </c>
      <c r="D19" s="24">
        <f>+D20+D21+D22+D23+D24+D25+D26+D27+D28</f>
        <v>50565859.24000001</v>
      </c>
      <c r="E19" s="5">
        <f t="shared" si="4"/>
        <v>280425753.24000001</v>
      </c>
      <c r="F19" s="5">
        <f t="shared" ref="F19:G19" si="6">+F20+F21+F22+F23+F24+F25+F26+F27+F28</f>
        <v>6167792.4699999997</v>
      </c>
      <c r="G19" s="5">
        <f t="shared" si="6"/>
        <v>14564342.800000001</v>
      </c>
      <c r="H19" s="5">
        <f>+H20+H21+H22+H23+H24+H25+H26+H27+H28</f>
        <v>20101288.219999999</v>
      </c>
      <c r="I19" s="5">
        <f>+I20+I21+I22+I23+I24+I25+I26+I27+I28</f>
        <v>10211116.99</v>
      </c>
      <c r="J19" s="5">
        <f t="shared" si="5"/>
        <v>51044540.479999997</v>
      </c>
    </row>
    <row r="20" spans="2:11" x14ac:dyDescent="0.25">
      <c r="B20" s="6" t="s">
        <v>17</v>
      </c>
      <c r="C20" s="8">
        <v>18050000</v>
      </c>
      <c r="D20" s="9">
        <v>41796511.969999999</v>
      </c>
      <c r="E20" s="8">
        <f t="shared" si="4"/>
        <v>59846511.969999999</v>
      </c>
      <c r="F20" s="8">
        <v>3273111.15</v>
      </c>
      <c r="G20" s="8">
        <v>2341133.2999999998</v>
      </c>
      <c r="H20" s="8">
        <v>7566419.9699999997</v>
      </c>
      <c r="I20" s="8">
        <v>5011212.03</v>
      </c>
      <c r="J20" s="8">
        <f>+F20+G20+H20+I20</f>
        <v>18191876.449999999</v>
      </c>
    </row>
    <row r="21" spans="2:11" x14ac:dyDescent="0.25">
      <c r="B21" s="6" t="s">
        <v>18</v>
      </c>
      <c r="C21" s="8">
        <v>3855380</v>
      </c>
      <c r="D21" s="9">
        <v>-1437459.99</v>
      </c>
      <c r="E21" s="8">
        <f t="shared" si="4"/>
        <v>2417920.0099999998</v>
      </c>
      <c r="F21" s="8">
        <v>4248</v>
      </c>
      <c r="G21" s="8">
        <v>0</v>
      </c>
      <c r="H21" s="8">
        <v>0</v>
      </c>
      <c r="I21" s="8">
        <v>22892</v>
      </c>
      <c r="J21" s="8">
        <f t="shared" si="5"/>
        <v>27140</v>
      </c>
    </row>
    <row r="22" spans="2:11" x14ac:dyDescent="0.25">
      <c r="B22" s="6" t="s">
        <v>19</v>
      </c>
      <c r="C22" s="8">
        <v>6000000</v>
      </c>
      <c r="D22" s="9">
        <v>1500000</v>
      </c>
      <c r="E22" s="8">
        <f t="shared" si="4"/>
        <v>7500000</v>
      </c>
      <c r="F22" s="8">
        <v>0</v>
      </c>
      <c r="G22" s="8">
        <v>432327.5</v>
      </c>
      <c r="H22" s="8">
        <v>1521756</v>
      </c>
      <c r="I22" s="8">
        <v>874017.5</v>
      </c>
      <c r="J22" s="8">
        <f t="shared" si="5"/>
        <v>2828101</v>
      </c>
    </row>
    <row r="23" spans="2:11" x14ac:dyDescent="0.25">
      <c r="B23" s="6" t="s">
        <v>20</v>
      </c>
      <c r="C23" s="8">
        <v>4600000</v>
      </c>
      <c r="D23" s="9">
        <v>400000</v>
      </c>
      <c r="E23" s="8">
        <f t="shared" si="4"/>
        <v>5000000</v>
      </c>
      <c r="F23" s="8">
        <v>0</v>
      </c>
      <c r="G23" s="8">
        <v>0</v>
      </c>
      <c r="H23" s="8">
        <v>1625400</v>
      </c>
      <c r="I23" s="8">
        <v>0</v>
      </c>
      <c r="J23" s="8">
        <f t="shared" si="5"/>
        <v>1625400</v>
      </c>
    </row>
    <row r="24" spans="2:11" x14ac:dyDescent="0.25">
      <c r="B24" s="6" t="s">
        <v>21</v>
      </c>
      <c r="C24" s="8">
        <v>10800000</v>
      </c>
      <c r="D24" s="9">
        <v>33060182.670000002</v>
      </c>
      <c r="E24" s="8">
        <f t="shared" si="4"/>
        <v>43860182.670000002</v>
      </c>
      <c r="F24" s="8">
        <v>1377301.54</v>
      </c>
      <c r="G24" s="8">
        <v>2071677.32</v>
      </c>
      <c r="H24" s="8">
        <v>1874929.82</v>
      </c>
      <c r="I24" s="8">
        <v>1304930.96</v>
      </c>
      <c r="J24" s="8">
        <f t="shared" si="5"/>
        <v>6628839.6400000006</v>
      </c>
    </row>
    <row r="25" spans="2:11" x14ac:dyDescent="0.25">
      <c r="B25" s="6" t="s">
        <v>22</v>
      </c>
      <c r="C25" s="8">
        <v>5108000</v>
      </c>
      <c r="D25" s="9">
        <v>24656728.850000001</v>
      </c>
      <c r="E25" s="8">
        <f t="shared" si="4"/>
        <v>29764728.850000001</v>
      </c>
      <c r="F25" s="8">
        <v>1418811.78</v>
      </c>
      <c r="G25" s="8">
        <v>1535180.64</v>
      </c>
      <c r="H25" s="8">
        <v>1518710.42</v>
      </c>
      <c r="I25" s="8">
        <v>1505322.45</v>
      </c>
      <c r="J25" s="8">
        <f t="shared" si="5"/>
        <v>5978025.29</v>
      </c>
    </row>
    <row r="26" spans="2:11" x14ac:dyDescent="0.25">
      <c r="B26" s="6" t="s">
        <v>23</v>
      </c>
      <c r="C26" s="8">
        <v>0</v>
      </c>
      <c r="D26" s="9">
        <v>8481548.2599999998</v>
      </c>
      <c r="E26" s="8">
        <f t="shared" si="4"/>
        <v>8481548.2599999998</v>
      </c>
      <c r="F26" s="8">
        <v>0</v>
      </c>
      <c r="G26" s="8">
        <v>5619142.8200000003</v>
      </c>
      <c r="H26" s="8">
        <v>2714166.41</v>
      </c>
      <c r="I26" s="8">
        <v>0</v>
      </c>
      <c r="J26" s="8">
        <f t="shared" si="5"/>
        <v>8333309.2300000004</v>
      </c>
    </row>
    <row r="27" spans="2:11" x14ac:dyDescent="0.25">
      <c r="B27" s="6" t="s">
        <v>24</v>
      </c>
      <c r="C27" s="8">
        <v>125786754</v>
      </c>
      <c r="D27" s="9">
        <v>-13883544.52</v>
      </c>
      <c r="E27" s="8">
        <f t="shared" si="4"/>
        <v>111903209.48</v>
      </c>
      <c r="F27" s="8">
        <v>94320</v>
      </c>
      <c r="G27" s="8">
        <v>2564881.2200000002</v>
      </c>
      <c r="H27" s="8">
        <v>3175655.43</v>
      </c>
      <c r="I27" s="8">
        <v>1469116.8</v>
      </c>
      <c r="J27" s="8">
        <f t="shared" si="5"/>
        <v>7303973.4500000002</v>
      </c>
    </row>
    <row r="28" spans="2:11" x14ac:dyDescent="0.25">
      <c r="B28" s="6" t="s">
        <v>25</v>
      </c>
      <c r="C28" s="8">
        <v>55659760</v>
      </c>
      <c r="D28" s="9">
        <v>-44008108</v>
      </c>
      <c r="E28" s="8">
        <f t="shared" si="4"/>
        <v>11651652</v>
      </c>
      <c r="F28" s="8">
        <v>0</v>
      </c>
      <c r="G28" s="8">
        <v>0</v>
      </c>
      <c r="H28" s="8">
        <v>104250.17</v>
      </c>
      <c r="I28" s="8">
        <v>23625.25</v>
      </c>
      <c r="J28" s="8">
        <f t="shared" si="5"/>
        <v>127875.42</v>
      </c>
    </row>
    <row r="29" spans="2:11" x14ac:dyDescent="0.25">
      <c r="B29" s="4" t="s">
        <v>26</v>
      </c>
      <c r="C29" s="5">
        <f t="shared" ref="C29:F29" si="7">+C30+C31+C32+C33+C34+C35+C36+C37+C38</f>
        <v>125088294</v>
      </c>
      <c r="D29" s="24">
        <f t="shared" si="7"/>
        <v>-17284215.160000004</v>
      </c>
      <c r="E29" s="5">
        <f t="shared" si="4"/>
        <v>107804078.84</v>
      </c>
      <c r="F29" s="5">
        <f t="shared" si="7"/>
        <v>4468415.99</v>
      </c>
      <c r="G29" s="5">
        <f t="shared" ref="G29:H29" si="8">+G30+G31+G32+G33+G34+G35+G36+G37+G38</f>
        <v>19981349.84</v>
      </c>
      <c r="H29" s="5">
        <f t="shared" si="8"/>
        <v>17273589.449999999</v>
      </c>
      <c r="I29" s="5">
        <f t="shared" ref="I29" si="9">+I30+I31+I32+I33+I34+I35+I36+I37+I38</f>
        <v>8420209.1899999995</v>
      </c>
      <c r="J29" s="5">
        <f t="shared" si="5"/>
        <v>50143564.469999999</v>
      </c>
      <c r="K29" s="8"/>
    </row>
    <row r="30" spans="2:11" x14ac:dyDescent="0.25">
      <c r="B30" s="6" t="s">
        <v>27</v>
      </c>
      <c r="C30" s="8">
        <v>78125048</v>
      </c>
      <c r="D30" s="9">
        <v>-25604596.280000001</v>
      </c>
      <c r="E30" s="8">
        <f t="shared" si="4"/>
        <v>52520451.719999999</v>
      </c>
      <c r="F30" s="8">
        <v>3524901.07</v>
      </c>
      <c r="G30" s="8">
        <v>11233758.029999999</v>
      </c>
      <c r="H30" s="8">
        <v>9032148.7799999993</v>
      </c>
      <c r="I30" s="8">
        <v>5949051.8399999999</v>
      </c>
      <c r="J30" s="8">
        <f t="shared" si="5"/>
        <v>29739859.719999999</v>
      </c>
    </row>
    <row r="31" spans="2:11" x14ac:dyDescent="0.25">
      <c r="B31" s="6" t="s">
        <v>28</v>
      </c>
      <c r="C31" s="8">
        <v>15000000</v>
      </c>
      <c r="D31" s="9">
        <v>-6270732.3899999997</v>
      </c>
      <c r="E31" s="8">
        <f t="shared" si="4"/>
        <v>8729267.6099999994</v>
      </c>
      <c r="F31" s="8">
        <v>0</v>
      </c>
      <c r="G31" s="8">
        <v>262673.42</v>
      </c>
      <c r="H31" s="8">
        <v>492841.68</v>
      </c>
      <c r="I31" s="8">
        <v>932162.24</v>
      </c>
      <c r="J31" s="8">
        <f t="shared" si="5"/>
        <v>1687677.3399999999</v>
      </c>
    </row>
    <row r="32" spans="2:11" x14ac:dyDescent="0.25">
      <c r="B32" s="6" t="s">
        <v>29</v>
      </c>
      <c r="C32" s="8">
        <v>10963246</v>
      </c>
      <c r="D32" s="9">
        <v>-7986920.3899999997</v>
      </c>
      <c r="E32" s="8">
        <f>+C32+D32</f>
        <v>2976325.6100000003</v>
      </c>
      <c r="F32" s="8">
        <v>741200.48</v>
      </c>
      <c r="G32" s="8">
        <v>0</v>
      </c>
      <c r="H32" s="8">
        <v>94796.49</v>
      </c>
      <c r="I32" s="8">
        <v>0</v>
      </c>
      <c r="J32" s="8">
        <f t="shared" si="5"/>
        <v>835996.97</v>
      </c>
    </row>
    <row r="33" spans="2:10" x14ac:dyDescent="0.25">
      <c r="B33" s="6" t="s">
        <v>30</v>
      </c>
      <c r="C33" s="8">
        <v>0</v>
      </c>
      <c r="D33" s="9">
        <v>3371827.51</v>
      </c>
      <c r="E33" s="8">
        <f t="shared" si="4"/>
        <v>3371827.51</v>
      </c>
      <c r="F33" s="8">
        <v>0</v>
      </c>
      <c r="G33" s="8">
        <v>1775172.5</v>
      </c>
      <c r="H33" s="8">
        <v>0</v>
      </c>
      <c r="I33" s="8">
        <v>0</v>
      </c>
      <c r="J33" s="8">
        <f t="shared" si="5"/>
        <v>1775172.5</v>
      </c>
    </row>
    <row r="34" spans="2:10" x14ac:dyDescent="0.25">
      <c r="B34" s="6" t="s">
        <v>31</v>
      </c>
      <c r="C34" s="8">
        <v>0</v>
      </c>
      <c r="D34" s="9">
        <v>300000</v>
      </c>
      <c r="E34" s="8">
        <f t="shared" si="4"/>
        <v>300000</v>
      </c>
      <c r="F34" s="8">
        <v>0</v>
      </c>
      <c r="G34" s="8">
        <v>29240.400000000001</v>
      </c>
      <c r="H34" s="8">
        <v>0</v>
      </c>
      <c r="I34" s="8">
        <v>0</v>
      </c>
      <c r="J34" s="8">
        <f t="shared" si="5"/>
        <v>29240.400000000001</v>
      </c>
    </row>
    <row r="35" spans="2:10" x14ac:dyDescent="0.25">
      <c r="B35" s="6" t="s">
        <v>32</v>
      </c>
      <c r="C35" s="8">
        <v>0</v>
      </c>
      <c r="D35" s="9">
        <v>275000</v>
      </c>
      <c r="E35" s="8">
        <f t="shared" si="4"/>
        <v>275000</v>
      </c>
      <c r="F35" s="8">
        <v>0</v>
      </c>
      <c r="G35" s="8">
        <v>5809.1</v>
      </c>
      <c r="H35" s="8">
        <v>62870.28</v>
      </c>
      <c r="I35" s="8">
        <v>0</v>
      </c>
      <c r="J35" s="8">
        <f t="shared" si="5"/>
        <v>68679.38</v>
      </c>
    </row>
    <row r="36" spans="2:10" x14ac:dyDescent="0.25">
      <c r="B36" s="6" t="s">
        <v>33</v>
      </c>
      <c r="C36" s="8">
        <v>20000000</v>
      </c>
      <c r="D36" s="9">
        <v>8827267.7799999993</v>
      </c>
      <c r="E36" s="8">
        <f t="shared" si="4"/>
        <v>28827267.780000001</v>
      </c>
      <c r="F36" s="8">
        <v>128898</v>
      </c>
      <c r="G36" s="8">
        <v>3147648.15</v>
      </c>
      <c r="H36" s="8">
        <v>4076827.7</v>
      </c>
      <c r="I36" s="8">
        <v>1188919</v>
      </c>
      <c r="J36" s="8">
        <f t="shared" si="5"/>
        <v>8542292.8499999996</v>
      </c>
    </row>
    <row r="37" spans="2:10" x14ac:dyDescent="0.25">
      <c r="B37" s="6" t="s">
        <v>34</v>
      </c>
      <c r="C37" s="8">
        <v>0</v>
      </c>
      <c r="D37" s="9">
        <v>0</v>
      </c>
      <c r="E37" s="8">
        <f t="shared" si="4"/>
        <v>0</v>
      </c>
      <c r="F37" s="8">
        <v>0</v>
      </c>
      <c r="G37" s="8">
        <v>0</v>
      </c>
      <c r="H37" s="8">
        <v>0</v>
      </c>
      <c r="I37" s="8">
        <v>0</v>
      </c>
      <c r="J37" s="8">
        <f t="shared" si="5"/>
        <v>0</v>
      </c>
    </row>
    <row r="38" spans="2:10" x14ac:dyDescent="0.25">
      <c r="B38" s="6" t="s">
        <v>91</v>
      </c>
      <c r="C38" s="8">
        <v>1000000</v>
      </c>
      <c r="D38" s="9">
        <v>9803938.6099999994</v>
      </c>
      <c r="E38" s="8">
        <f t="shared" si="4"/>
        <v>10803938.609999999</v>
      </c>
      <c r="F38" s="8">
        <v>73416.44</v>
      </c>
      <c r="G38" s="8">
        <v>3527048.24</v>
      </c>
      <c r="H38" s="8">
        <v>3514104.52</v>
      </c>
      <c r="I38" s="8">
        <v>350076.11</v>
      </c>
      <c r="J38" s="8">
        <f t="shared" si="5"/>
        <v>7464645.3100000005</v>
      </c>
    </row>
    <row r="39" spans="2:10" x14ac:dyDescent="0.25">
      <c r="B39" s="4" t="s">
        <v>35</v>
      </c>
      <c r="C39" s="5">
        <f>+C40+C41+C42+C43+C44+C45+C46+C47</f>
        <v>186285608</v>
      </c>
      <c r="D39" s="24">
        <f>+D40+D41+D42+D43+D44+D45+D46+D47</f>
        <v>0</v>
      </c>
      <c r="E39" s="5">
        <f t="shared" si="4"/>
        <v>186285608</v>
      </c>
      <c r="F39" s="5">
        <v>0</v>
      </c>
      <c r="G39" s="5">
        <f>+G40</f>
        <v>13359767</v>
      </c>
      <c r="H39" s="5">
        <f>+H40</f>
        <v>16959306</v>
      </c>
      <c r="I39" s="5">
        <f>+I40</f>
        <v>9254175</v>
      </c>
      <c r="J39" s="5">
        <f t="shared" si="5"/>
        <v>39573248</v>
      </c>
    </row>
    <row r="40" spans="2:10" x14ac:dyDescent="0.25">
      <c r="B40" s="6" t="s">
        <v>36</v>
      </c>
      <c r="C40" s="8">
        <v>186285608</v>
      </c>
      <c r="D40" s="9">
        <v>0</v>
      </c>
      <c r="E40" s="8">
        <f t="shared" si="4"/>
        <v>186285608</v>
      </c>
      <c r="F40" s="8">
        <v>0</v>
      </c>
      <c r="G40" s="8">
        <v>13359767</v>
      </c>
      <c r="H40" s="8">
        <v>16959306</v>
      </c>
      <c r="I40" s="8">
        <v>9254175</v>
      </c>
      <c r="J40" s="8">
        <f t="shared" si="5"/>
        <v>39573248</v>
      </c>
    </row>
    <row r="41" spans="2:10" x14ac:dyDescent="0.25">
      <c r="B41" s="6" t="s">
        <v>37</v>
      </c>
      <c r="C41" s="8">
        <v>0</v>
      </c>
      <c r="D41" s="9">
        <v>0</v>
      </c>
      <c r="E41" s="8">
        <f t="shared" ref="E41:E77" si="10">+C41-D41</f>
        <v>0</v>
      </c>
      <c r="F41" s="8">
        <v>0</v>
      </c>
      <c r="G41" s="8">
        <v>0</v>
      </c>
      <c r="H41" s="8">
        <v>0</v>
      </c>
      <c r="I41" s="8">
        <v>0</v>
      </c>
      <c r="J41" s="8">
        <f t="shared" si="5"/>
        <v>0</v>
      </c>
    </row>
    <row r="42" spans="2:10" x14ac:dyDescent="0.25">
      <c r="B42" s="6" t="s">
        <v>38</v>
      </c>
      <c r="C42" s="8">
        <v>0</v>
      </c>
      <c r="D42" s="9">
        <v>0</v>
      </c>
      <c r="E42" s="8">
        <f t="shared" si="10"/>
        <v>0</v>
      </c>
      <c r="F42" s="8">
        <v>0</v>
      </c>
      <c r="G42" s="8">
        <v>0</v>
      </c>
      <c r="H42" s="8">
        <v>0</v>
      </c>
      <c r="I42" s="8">
        <v>0</v>
      </c>
      <c r="J42" s="8">
        <f t="shared" si="5"/>
        <v>0</v>
      </c>
    </row>
    <row r="43" spans="2:10" x14ac:dyDescent="0.25">
      <c r="B43" s="6" t="s">
        <v>39</v>
      </c>
      <c r="C43" s="8">
        <v>0</v>
      </c>
      <c r="D43" s="9">
        <v>0</v>
      </c>
      <c r="E43" s="8">
        <f t="shared" si="10"/>
        <v>0</v>
      </c>
      <c r="F43" s="8">
        <v>0</v>
      </c>
      <c r="G43" s="8">
        <v>0</v>
      </c>
      <c r="H43" s="8">
        <v>0</v>
      </c>
      <c r="I43" s="8">
        <v>0</v>
      </c>
      <c r="J43" s="8">
        <f t="shared" si="5"/>
        <v>0</v>
      </c>
    </row>
    <row r="44" spans="2:10" x14ac:dyDescent="0.25">
      <c r="B44" s="6" t="s">
        <v>40</v>
      </c>
      <c r="C44" s="8">
        <v>0</v>
      </c>
      <c r="D44" s="9">
        <v>0</v>
      </c>
      <c r="E44" s="8">
        <f t="shared" si="10"/>
        <v>0</v>
      </c>
      <c r="F44" s="8">
        <v>0</v>
      </c>
      <c r="G44" s="8">
        <v>0</v>
      </c>
      <c r="H44" s="8">
        <v>0</v>
      </c>
      <c r="I44" s="8">
        <v>0</v>
      </c>
      <c r="J44" s="8">
        <f t="shared" si="5"/>
        <v>0</v>
      </c>
    </row>
    <row r="45" spans="2:10" x14ac:dyDescent="0.25">
      <c r="B45" s="6" t="s">
        <v>41</v>
      </c>
      <c r="C45" s="8">
        <v>0</v>
      </c>
      <c r="D45" s="9">
        <v>0</v>
      </c>
      <c r="E45" s="8">
        <f t="shared" si="10"/>
        <v>0</v>
      </c>
      <c r="F45" s="8">
        <v>0</v>
      </c>
      <c r="G45" s="8">
        <v>0</v>
      </c>
      <c r="H45" s="8">
        <v>0</v>
      </c>
      <c r="I45" s="8">
        <v>0</v>
      </c>
      <c r="J45" s="8">
        <f t="shared" si="5"/>
        <v>0</v>
      </c>
    </row>
    <row r="46" spans="2:10" x14ac:dyDescent="0.25">
      <c r="B46" s="6" t="s">
        <v>42</v>
      </c>
      <c r="C46" s="8">
        <v>0</v>
      </c>
      <c r="D46" s="9">
        <v>0</v>
      </c>
      <c r="E46" s="8">
        <f t="shared" si="10"/>
        <v>0</v>
      </c>
      <c r="F46" s="8">
        <v>0</v>
      </c>
      <c r="G46" s="8">
        <v>0</v>
      </c>
      <c r="H46" s="8">
        <v>0</v>
      </c>
      <c r="I46" s="8">
        <v>0</v>
      </c>
      <c r="J46" s="8">
        <f t="shared" si="5"/>
        <v>0</v>
      </c>
    </row>
    <row r="47" spans="2:10" x14ac:dyDescent="0.25">
      <c r="B47" s="6" t="s">
        <v>43</v>
      </c>
      <c r="C47" s="8">
        <v>0</v>
      </c>
      <c r="D47" s="9">
        <v>0</v>
      </c>
      <c r="E47" s="8">
        <f t="shared" si="10"/>
        <v>0</v>
      </c>
      <c r="F47" s="8">
        <v>0</v>
      </c>
      <c r="G47" s="8">
        <v>0</v>
      </c>
      <c r="H47" s="8">
        <v>0</v>
      </c>
      <c r="I47" s="8">
        <v>0</v>
      </c>
      <c r="J47" s="8">
        <f t="shared" si="5"/>
        <v>0</v>
      </c>
    </row>
    <row r="48" spans="2:10" x14ac:dyDescent="0.25">
      <c r="B48" s="4" t="s">
        <v>44</v>
      </c>
      <c r="C48" s="5">
        <v>0</v>
      </c>
      <c r="D48" s="24">
        <v>0</v>
      </c>
      <c r="E48" s="5">
        <f t="shared" si="10"/>
        <v>0</v>
      </c>
      <c r="F48" s="5">
        <v>0</v>
      </c>
      <c r="G48" s="5">
        <v>0</v>
      </c>
      <c r="H48" s="5">
        <v>0</v>
      </c>
      <c r="I48" s="5">
        <v>0</v>
      </c>
      <c r="J48" s="5">
        <f t="shared" si="5"/>
        <v>0</v>
      </c>
    </row>
    <row r="49" spans="2:10" x14ac:dyDescent="0.25">
      <c r="B49" s="6" t="s">
        <v>45</v>
      </c>
      <c r="C49" s="8">
        <v>0</v>
      </c>
      <c r="D49" s="9">
        <v>0</v>
      </c>
      <c r="E49" s="8">
        <f t="shared" si="10"/>
        <v>0</v>
      </c>
      <c r="F49" s="8">
        <v>0</v>
      </c>
      <c r="G49" s="8">
        <v>0</v>
      </c>
      <c r="H49" s="8">
        <v>0</v>
      </c>
      <c r="I49" s="8">
        <v>0</v>
      </c>
      <c r="J49" s="8">
        <f t="shared" si="5"/>
        <v>0</v>
      </c>
    </row>
    <row r="50" spans="2:10" x14ac:dyDescent="0.25">
      <c r="B50" s="6" t="s">
        <v>46</v>
      </c>
      <c r="C50" s="8">
        <v>0</v>
      </c>
      <c r="D50" s="9">
        <v>0</v>
      </c>
      <c r="E50" s="8">
        <f t="shared" si="10"/>
        <v>0</v>
      </c>
      <c r="F50" s="8">
        <v>0</v>
      </c>
      <c r="G50" s="8">
        <v>0</v>
      </c>
      <c r="H50" s="8">
        <v>0</v>
      </c>
      <c r="I50" s="8">
        <v>0</v>
      </c>
      <c r="J50" s="8">
        <f t="shared" si="5"/>
        <v>0</v>
      </c>
    </row>
    <row r="51" spans="2:10" x14ac:dyDescent="0.25">
      <c r="B51" s="6" t="s">
        <v>47</v>
      </c>
      <c r="C51" s="8">
        <v>0</v>
      </c>
      <c r="D51" s="9">
        <v>0</v>
      </c>
      <c r="E51" s="8">
        <f t="shared" si="10"/>
        <v>0</v>
      </c>
      <c r="F51" s="8">
        <v>0</v>
      </c>
      <c r="G51" s="8">
        <v>0</v>
      </c>
      <c r="H51" s="8">
        <v>0</v>
      </c>
      <c r="I51" s="8">
        <v>0</v>
      </c>
      <c r="J51" s="8">
        <f t="shared" si="5"/>
        <v>0</v>
      </c>
    </row>
    <row r="52" spans="2:10" x14ac:dyDescent="0.25">
      <c r="B52" s="6" t="s">
        <v>48</v>
      </c>
      <c r="C52" s="8">
        <v>0</v>
      </c>
      <c r="D52" s="9">
        <v>0</v>
      </c>
      <c r="E52" s="8">
        <f t="shared" si="10"/>
        <v>0</v>
      </c>
      <c r="F52" s="8">
        <v>0</v>
      </c>
      <c r="G52" s="8">
        <v>0</v>
      </c>
      <c r="H52" s="8">
        <v>0</v>
      </c>
      <c r="I52" s="8">
        <v>0</v>
      </c>
      <c r="J52" s="8">
        <f t="shared" si="5"/>
        <v>0</v>
      </c>
    </row>
    <row r="53" spans="2:10" x14ac:dyDescent="0.25">
      <c r="B53" s="6" t="s">
        <v>49</v>
      </c>
      <c r="C53" s="8">
        <v>0</v>
      </c>
      <c r="D53" s="9">
        <v>0</v>
      </c>
      <c r="E53" s="8">
        <f t="shared" si="10"/>
        <v>0</v>
      </c>
      <c r="F53" s="8">
        <v>0</v>
      </c>
      <c r="G53" s="8">
        <v>0</v>
      </c>
      <c r="H53" s="8">
        <v>0</v>
      </c>
      <c r="I53" s="8">
        <v>0</v>
      </c>
      <c r="J53" s="8">
        <f t="shared" si="5"/>
        <v>0</v>
      </c>
    </row>
    <row r="54" spans="2:10" x14ac:dyDescent="0.25">
      <c r="B54" s="6" t="s">
        <v>50</v>
      </c>
      <c r="C54" s="8">
        <v>0</v>
      </c>
      <c r="D54" s="9">
        <v>0</v>
      </c>
      <c r="E54" s="8">
        <f t="shared" si="10"/>
        <v>0</v>
      </c>
      <c r="F54" s="8">
        <v>0</v>
      </c>
      <c r="G54" s="8">
        <v>0</v>
      </c>
      <c r="H54" s="8">
        <v>0</v>
      </c>
      <c r="I54" s="8">
        <v>0</v>
      </c>
      <c r="J54" s="8">
        <f t="shared" si="5"/>
        <v>0</v>
      </c>
    </row>
    <row r="55" spans="2:10" x14ac:dyDescent="0.25">
      <c r="B55" s="4" t="s">
        <v>51</v>
      </c>
      <c r="C55" s="5">
        <f>+C56+C57+C58+C59+C60+C61+C62+C63+C64</f>
        <v>1500000</v>
      </c>
      <c r="D55" s="24">
        <f t="shared" ref="D55:F55" si="11">+D56+D57+D58+D59+D60+D61+D62+D63+D64</f>
        <v>5479868.2300000004</v>
      </c>
      <c r="E55" s="5">
        <f>+E56+E57+E58+E59+E60+E61+E62+E63+E64</f>
        <v>6979868.2299999995</v>
      </c>
      <c r="F55" s="5">
        <f t="shared" si="11"/>
        <v>0</v>
      </c>
      <c r="G55" s="5">
        <f t="shared" ref="G55:H55" si="12">+G56+G57+G58+G59+G60+G61+G62+G63+G64</f>
        <v>3848345.39</v>
      </c>
      <c r="H55" s="5">
        <f t="shared" si="12"/>
        <v>503537.86</v>
      </c>
      <c r="I55" s="5">
        <f t="shared" ref="I55" si="13">+I56+I57+I58+I59+I60+I61+I62+I63+I64</f>
        <v>810209.54</v>
      </c>
      <c r="J55" s="5">
        <f t="shared" si="5"/>
        <v>5162092.79</v>
      </c>
    </row>
    <row r="56" spans="2:10" x14ac:dyDescent="0.25">
      <c r="B56" s="6" t="s">
        <v>52</v>
      </c>
      <c r="C56" s="8">
        <v>1500000</v>
      </c>
      <c r="D56" s="9">
        <v>622012.11</v>
      </c>
      <c r="E56" s="8">
        <f>+C56+D56</f>
        <v>2122012.11</v>
      </c>
      <c r="F56" s="8">
        <v>0</v>
      </c>
      <c r="G56" s="8">
        <v>648545.39</v>
      </c>
      <c r="H56" s="8">
        <v>317054.2</v>
      </c>
      <c r="I56" s="8">
        <v>468295.1</v>
      </c>
      <c r="J56" s="8">
        <f t="shared" si="5"/>
        <v>1433894.69</v>
      </c>
    </row>
    <row r="57" spans="2:10" x14ac:dyDescent="0.25">
      <c r="B57" s="6" t="s">
        <v>53</v>
      </c>
      <c r="C57" s="8">
        <v>0</v>
      </c>
      <c r="D57" s="9">
        <v>100000</v>
      </c>
      <c r="E57" s="8">
        <f>+D57</f>
        <v>100000</v>
      </c>
      <c r="F57" s="8">
        <v>0</v>
      </c>
      <c r="G57" s="8">
        <v>0</v>
      </c>
      <c r="H57" s="8">
        <v>0</v>
      </c>
      <c r="I57" s="8">
        <v>0</v>
      </c>
      <c r="J57" s="8">
        <f t="shared" si="5"/>
        <v>0</v>
      </c>
    </row>
    <row r="58" spans="2:10" x14ac:dyDescent="0.25">
      <c r="B58" s="6" t="s">
        <v>54</v>
      </c>
      <c r="C58" s="8">
        <v>0</v>
      </c>
      <c r="D58" s="9">
        <v>0</v>
      </c>
      <c r="E58" s="8">
        <f t="shared" si="10"/>
        <v>0</v>
      </c>
      <c r="F58" s="8">
        <v>0</v>
      </c>
      <c r="G58" s="8">
        <v>0</v>
      </c>
      <c r="H58" s="8">
        <v>0</v>
      </c>
      <c r="I58" s="8">
        <v>0</v>
      </c>
      <c r="J58" s="8">
        <f t="shared" si="5"/>
        <v>0</v>
      </c>
    </row>
    <row r="59" spans="2:10" x14ac:dyDescent="0.25">
      <c r="B59" s="6" t="s">
        <v>55</v>
      </c>
      <c r="C59" s="8">
        <v>0</v>
      </c>
      <c r="D59" s="9">
        <v>3199800</v>
      </c>
      <c r="E59" s="8">
        <f>+D59</f>
        <v>3199800</v>
      </c>
      <c r="F59" s="8">
        <v>0</v>
      </c>
      <c r="G59" s="8">
        <v>3199800</v>
      </c>
      <c r="H59" s="8">
        <v>0</v>
      </c>
      <c r="I59" s="8">
        <v>0</v>
      </c>
      <c r="J59" s="8">
        <f t="shared" si="5"/>
        <v>3199800</v>
      </c>
    </row>
    <row r="60" spans="2:10" x14ac:dyDescent="0.25">
      <c r="B60" s="6" t="s">
        <v>56</v>
      </c>
      <c r="C60" s="8">
        <v>0</v>
      </c>
      <c r="D60" s="9">
        <v>1558056.12</v>
      </c>
      <c r="E60" s="8">
        <f>+D60</f>
        <v>1558056.12</v>
      </c>
      <c r="F60" s="8">
        <v>0</v>
      </c>
      <c r="G60" s="8">
        <v>0</v>
      </c>
      <c r="H60" s="8">
        <v>186483.66</v>
      </c>
      <c r="I60" s="8">
        <v>341914.44</v>
      </c>
      <c r="J60" s="8">
        <f t="shared" si="5"/>
        <v>528398.1</v>
      </c>
    </row>
    <row r="61" spans="2:10" x14ac:dyDescent="0.25">
      <c r="B61" s="6" t="s">
        <v>57</v>
      </c>
      <c r="C61" s="8">
        <v>0</v>
      </c>
      <c r="D61" s="9">
        <v>0</v>
      </c>
      <c r="E61" s="8">
        <f t="shared" si="10"/>
        <v>0</v>
      </c>
      <c r="F61" s="8">
        <v>0</v>
      </c>
      <c r="G61" s="8">
        <v>0</v>
      </c>
      <c r="H61" s="8">
        <v>0</v>
      </c>
      <c r="I61" s="8">
        <v>0</v>
      </c>
      <c r="J61" s="8">
        <f t="shared" si="5"/>
        <v>0</v>
      </c>
    </row>
    <row r="62" spans="2:10" x14ac:dyDescent="0.25">
      <c r="B62" s="6" t="s">
        <v>58</v>
      </c>
      <c r="C62" s="8">
        <v>0</v>
      </c>
      <c r="D62" s="9">
        <v>0</v>
      </c>
      <c r="E62" s="8">
        <f t="shared" si="10"/>
        <v>0</v>
      </c>
      <c r="F62" s="8">
        <v>0</v>
      </c>
      <c r="G62" s="8">
        <v>0</v>
      </c>
      <c r="H62" s="8">
        <v>0</v>
      </c>
      <c r="I62" s="8">
        <v>0</v>
      </c>
      <c r="J62" s="8">
        <f t="shared" si="5"/>
        <v>0</v>
      </c>
    </row>
    <row r="63" spans="2:10" x14ac:dyDescent="0.25">
      <c r="B63" s="6" t="s">
        <v>59</v>
      </c>
      <c r="C63" s="8">
        <v>0</v>
      </c>
      <c r="D63" s="9">
        <v>0</v>
      </c>
      <c r="E63" s="8">
        <f t="shared" si="10"/>
        <v>0</v>
      </c>
      <c r="F63" s="8">
        <v>0</v>
      </c>
      <c r="G63" s="8">
        <v>0</v>
      </c>
      <c r="H63" s="8">
        <v>0</v>
      </c>
      <c r="I63" s="8">
        <v>0</v>
      </c>
      <c r="J63" s="8">
        <f t="shared" si="5"/>
        <v>0</v>
      </c>
    </row>
    <row r="64" spans="2:10" x14ac:dyDescent="0.25">
      <c r="B64" s="6" t="s">
        <v>60</v>
      </c>
      <c r="C64" s="8">
        <v>0</v>
      </c>
      <c r="D64" s="9">
        <v>0</v>
      </c>
      <c r="E64" s="8">
        <f t="shared" si="10"/>
        <v>0</v>
      </c>
      <c r="F64" s="8">
        <v>0</v>
      </c>
      <c r="G64" s="8">
        <v>0</v>
      </c>
      <c r="H64" s="8">
        <v>0</v>
      </c>
      <c r="I64" s="8">
        <v>0</v>
      </c>
      <c r="J64" s="8">
        <f t="shared" si="5"/>
        <v>0</v>
      </c>
    </row>
    <row r="65" spans="2:10" x14ac:dyDescent="0.25">
      <c r="B65" s="4" t="s">
        <v>61</v>
      </c>
      <c r="C65" s="5">
        <f>+C66+C67+C68+C69</f>
        <v>0</v>
      </c>
      <c r="D65" s="24">
        <f t="shared" ref="D65:F65" si="14">+D66+D67+D68+D69</f>
        <v>2918414.11</v>
      </c>
      <c r="E65" s="5">
        <f>+D65</f>
        <v>2918414.11</v>
      </c>
      <c r="F65" s="5">
        <f t="shared" si="14"/>
        <v>0</v>
      </c>
      <c r="G65" s="5">
        <f t="shared" ref="G65:H65" si="15">+G66+G67+G68+G69</f>
        <v>0</v>
      </c>
      <c r="H65" s="5">
        <f t="shared" si="15"/>
        <v>211792.21</v>
      </c>
      <c r="I65" s="5">
        <f t="shared" ref="I65" si="16">+I66+I67+I68+I69</f>
        <v>0</v>
      </c>
      <c r="J65" s="5">
        <f t="shared" si="5"/>
        <v>211792.21</v>
      </c>
    </row>
    <row r="66" spans="2:10" x14ac:dyDescent="0.25">
      <c r="B66" s="6" t="s">
        <v>62</v>
      </c>
      <c r="C66" s="8">
        <v>0</v>
      </c>
      <c r="D66" s="9">
        <v>2918414.11</v>
      </c>
      <c r="E66" s="8">
        <f>+D66</f>
        <v>2918414.11</v>
      </c>
      <c r="F66" s="8">
        <v>0</v>
      </c>
      <c r="G66" s="8">
        <v>0</v>
      </c>
      <c r="H66" s="8">
        <v>211792.21</v>
      </c>
      <c r="I66" s="8">
        <v>0</v>
      </c>
      <c r="J66" s="8">
        <f t="shared" si="5"/>
        <v>211792.21</v>
      </c>
    </row>
    <row r="67" spans="2:10" x14ac:dyDescent="0.25">
      <c r="B67" s="6" t="s">
        <v>63</v>
      </c>
      <c r="C67" s="8">
        <v>0</v>
      </c>
      <c r="D67" s="9">
        <v>0</v>
      </c>
      <c r="E67" s="8">
        <f t="shared" si="10"/>
        <v>0</v>
      </c>
      <c r="F67" s="8">
        <v>0</v>
      </c>
      <c r="G67" s="8">
        <v>0</v>
      </c>
      <c r="H67" s="8">
        <v>0</v>
      </c>
      <c r="I67" s="8">
        <v>0</v>
      </c>
      <c r="J67" s="8">
        <f t="shared" si="5"/>
        <v>0</v>
      </c>
    </row>
    <row r="68" spans="2:10" x14ac:dyDescent="0.25">
      <c r="B68" s="6" t="s">
        <v>64</v>
      </c>
      <c r="C68" s="8">
        <v>0</v>
      </c>
      <c r="D68" s="9">
        <v>0</v>
      </c>
      <c r="E68" s="8">
        <f t="shared" si="10"/>
        <v>0</v>
      </c>
      <c r="F68" s="8">
        <v>0</v>
      </c>
      <c r="G68" s="8">
        <v>0</v>
      </c>
      <c r="H68" s="8">
        <v>0</v>
      </c>
      <c r="I68" s="8">
        <v>0</v>
      </c>
      <c r="J68" s="8">
        <f t="shared" si="5"/>
        <v>0</v>
      </c>
    </row>
    <row r="69" spans="2:10" x14ac:dyDescent="0.25">
      <c r="B69" s="6" t="s">
        <v>65</v>
      </c>
      <c r="C69" s="8">
        <v>0</v>
      </c>
      <c r="D69" s="9">
        <v>0</v>
      </c>
      <c r="E69" s="8">
        <f t="shared" si="10"/>
        <v>0</v>
      </c>
      <c r="F69" s="8">
        <v>0</v>
      </c>
      <c r="G69" s="8">
        <v>0</v>
      </c>
      <c r="H69" s="8">
        <v>0</v>
      </c>
      <c r="I69" s="8">
        <v>0</v>
      </c>
      <c r="J69" s="8">
        <f t="shared" si="5"/>
        <v>0</v>
      </c>
    </row>
    <row r="70" spans="2:10" x14ac:dyDescent="0.25">
      <c r="B70" s="4" t="s">
        <v>66</v>
      </c>
      <c r="C70" s="5">
        <v>0</v>
      </c>
      <c r="D70" s="24">
        <v>0</v>
      </c>
      <c r="E70" s="5">
        <f t="shared" si="10"/>
        <v>0</v>
      </c>
      <c r="F70" s="5">
        <v>0</v>
      </c>
      <c r="G70" s="5">
        <v>0</v>
      </c>
      <c r="H70" s="5">
        <v>0</v>
      </c>
      <c r="I70" s="5">
        <v>0</v>
      </c>
      <c r="J70" s="5">
        <f t="shared" si="5"/>
        <v>0</v>
      </c>
    </row>
    <row r="71" spans="2:10" x14ac:dyDescent="0.25">
      <c r="B71" s="6" t="s">
        <v>67</v>
      </c>
      <c r="C71" s="8">
        <v>0</v>
      </c>
      <c r="D71" s="9">
        <v>0</v>
      </c>
      <c r="E71" s="8">
        <f t="shared" si="10"/>
        <v>0</v>
      </c>
      <c r="F71" s="8">
        <v>0</v>
      </c>
      <c r="G71" s="8">
        <v>0</v>
      </c>
      <c r="H71" s="8">
        <v>0</v>
      </c>
      <c r="I71" s="8">
        <v>0</v>
      </c>
      <c r="J71" s="8">
        <f t="shared" si="5"/>
        <v>0</v>
      </c>
    </row>
    <row r="72" spans="2:10" x14ac:dyDescent="0.25">
      <c r="B72" s="6" t="s">
        <v>68</v>
      </c>
      <c r="C72" s="8">
        <v>0</v>
      </c>
      <c r="D72" s="9">
        <v>0</v>
      </c>
      <c r="E72" s="8">
        <f t="shared" si="10"/>
        <v>0</v>
      </c>
      <c r="F72" s="8">
        <v>0</v>
      </c>
      <c r="G72" s="8">
        <v>0</v>
      </c>
      <c r="H72" s="8">
        <v>0</v>
      </c>
      <c r="I72" s="8">
        <v>0</v>
      </c>
      <c r="J72" s="8">
        <f t="shared" si="5"/>
        <v>0</v>
      </c>
    </row>
    <row r="73" spans="2:10" x14ac:dyDescent="0.25">
      <c r="B73" s="4" t="s">
        <v>69</v>
      </c>
      <c r="C73" s="5">
        <v>0</v>
      </c>
      <c r="D73" s="24">
        <v>0</v>
      </c>
      <c r="E73" s="5">
        <f t="shared" si="10"/>
        <v>0</v>
      </c>
      <c r="F73" s="5">
        <v>0</v>
      </c>
      <c r="G73" s="5">
        <v>0</v>
      </c>
      <c r="H73" s="5">
        <v>0</v>
      </c>
      <c r="I73" s="5">
        <v>0</v>
      </c>
      <c r="J73" s="5">
        <f t="shared" si="5"/>
        <v>0</v>
      </c>
    </row>
    <row r="74" spans="2:10" x14ac:dyDescent="0.25">
      <c r="B74" s="6" t="s">
        <v>70</v>
      </c>
      <c r="C74" s="8">
        <v>0</v>
      </c>
      <c r="D74" s="9">
        <v>0</v>
      </c>
      <c r="E74" s="8">
        <f t="shared" si="10"/>
        <v>0</v>
      </c>
      <c r="F74" s="8">
        <v>0</v>
      </c>
      <c r="G74" s="8">
        <v>0</v>
      </c>
      <c r="H74" s="8">
        <v>0</v>
      </c>
      <c r="I74" s="8">
        <v>0</v>
      </c>
      <c r="J74" s="8">
        <f t="shared" si="5"/>
        <v>0</v>
      </c>
    </row>
    <row r="75" spans="2:10" x14ac:dyDescent="0.25">
      <c r="B75" s="6" t="s">
        <v>71</v>
      </c>
      <c r="C75" s="8">
        <v>0</v>
      </c>
      <c r="D75" s="9">
        <v>0</v>
      </c>
      <c r="E75" s="8">
        <f t="shared" si="10"/>
        <v>0</v>
      </c>
      <c r="F75" s="8">
        <v>0</v>
      </c>
      <c r="G75" s="8">
        <v>0</v>
      </c>
      <c r="H75" s="8">
        <v>0</v>
      </c>
      <c r="I75" s="8">
        <v>0</v>
      </c>
      <c r="J75" s="8">
        <f t="shared" si="5"/>
        <v>0</v>
      </c>
    </row>
    <row r="76" spans="2:10" x14ac:dyDescent="0.25">
      <c r="B76" s="6" t="s">
        <v>72</v>
      </c>
      <c r="C76" s="8">
        <v>0</v>
      </c>
      <c r="D76" s="9">
        <v>0</v>
      </c>
      <c r="E76" s="8">
        <f t="shared" si="10"/>
        <v>0</v>
      </c>
      <c r="F76" s="8">
        <v>0</v>
      </c>
      <c r="G76" s="8">
        <v>0</v>
      </c>
      <c r="H76" s="8">
        <v>0</v>
      </c>
      <c r="I76" s="8">
        <v>0</v>
      </c>
      <c r="J76" s="8">
        <f t="shared" si="5"/>
        <v>0</v>
      </c>
    </row>
    <row r="77" spans="2:10" x14ac:dyDescent="0.25">
      <c r="B77" s="11" t="s">
        <v>73</v>
      </c>
      <c r="C77" s="5">
        <v>0</v>
      </c>
      <c r="D77" s="24">
        <v>0</v>
      </c>
      <c r="E77" s="5">
        <f t="shared" si="10"/>
        <v>0</v>
      </c>
      <c r="F77" s="5">
        <v>0</v>
      </c>
      <c r="G77" s="5">
        <v>0</v>
      </c>
      <c r="H77" s="5">
        <v>0</v>
      </c>
      <c r="I77" s="5">
        <v>0</v>
      </c>
      <c r="J77" s="5">
        <f t="shared" si="5"/>
        <v>0</v>
      </c>
    </row>
    <row r="78" spans="2:10" x14ac:dyDescent="0.25">
      <c r="B78" s="4" t="s">
        <v>74</v>
      </c>
      <c r="C78" s="8">
        <v>0</v>
      </c>
      <c r="D78" s="9">
        <v>0</v>
      </c>
      <c r="E78" s="8">
        <f t="shared" ref="E78:E85" si="17">+C78-D78</f>
        <v>0</v>
      </c>
      <c r="F78" s="8">
        <v>0</v>
      </c>
      <c r="G78" s="8">
        <v>0</v>
      </c>
      <c r="H78" s="8">
        <v>0</v>
      </c>
      <c r="I78" s="8">
        <v>0</v>
      </c>
      <c r="J78" s="8">
        <f t="shared" ref="J78:J84" si="18">+F78+G78+H78+I78</f>
        <v>0</v>
      </c>
    </row>
    <row r="79" spans="2:10" x14ac:dyDescent="0.25">
      <c r="B79" s="6" t="s">
        <v>75</v>
      </c>
      <c r="C79" s="8">
        <v>0</v>
      </c>
      <c r="D79" s="9">
        <v>0</v>
      </c>
      <c r="E79" s="8">
        <f t="shared" si="17"/>
        <v>0</v>
      </c>
      <c r="F79" s="8">
        <v>0</v>
      </c>
      <c r="G79" s="8">
        <v>0</v>
      </c>
      <c r="H79" s="8">
        <v>0</v>
      </c>
      <c r="I79" s="8">
        <v>0</v>
      </c>
      <c r="J79" s="8">
        <f t="shared" si="18"/>
        <v>0</v>
      </c>
    </row>
    <row r="80" spans="2:10" x14ac:dyDescent="0.25">
      <c r="B80" s="6" t="s">
        <v>76</v>
      </c>
      <c r="C80" s="8">
        <v>0</v>
      </c>
      <c r="D80" s="9">
        <v>0</v>
      </c>
      <c r="E80" s="8">
        <f t="shared" si="17"/>
        <v>0</v>
      </c>
      <c r="F80" s="8">
        <v>0</v>
      </c>
      <c r="G80" s="8">
        <v>0</v>
      </c>
      <c r="H80" s="8">
        <v>0</v>
      </c>
      <c r="I80" s="8">
        <v>0</v>
      </c>
      <c r="J80" s="8">
        <f t="shared" si="18"/>
        <v>0</v>
      </c>
    </row>
    <row r="81" spans="2:10" x14ac:dyDescent="0.25">
      <c r="B81" s="4" t="s">
        <v>77</v>
      </c>
      <c r="C81" s="5">
        <v>0</v>
      </c>
      <c r="D81" s="24">
        <v>0</v>
      </c>
      <c r="E81" s="5">
        <f t="shared" si="17"/>
        <v>0</v>
      </c>
      <c r="F81" s="5">
        <v>0</v>
      </c>
      <c r="G81" s="5">
        <v>0</v>
      </c>
      <c r="H81" s="5">
        <v>0</v>
      </c>
      <c r="I81" s="5">
        <v>0</v>
      </c>
      <c r="J81" s="5">
        <f t="shared" si="18"/>
        <v>0</v>
      </c>
    </row>
    <row r="82" spans="2:10" x14ac:dyDescent="0.25">
      <c r="B82" s="6" t="s">
        <v>78</v>
      </c>
      <c r="C82" s="8">
        <v>0</v>
      </c>
      <c r="D82" s="9">
        <v>0</v>
      </c>
      <c r="E82" s="8">
        <f t="shared" si="17"/>
        <v>0</v>
      </c>
      <c r="F82" s="8">
        <v>0</v>
      </c>
      <c r="G82" s="8">
        <v>0</v>
      </c>
      <c r="H82" s="8">
        <v>0</v>
      </c>
      <c r="I82" s="8">
        <v>0</v>
      </c>
      <c r="J82" s="8">
        <f t="shared" si="18"/>
        <v>0</v>
      </c>
    </row>
    <row r="83" spans="2:10" x14ac:dyDescent="0.25">
      <c r="B83" s="6" t="s">
        <v>79</v>
      </c>
      <c r="C83" s="8">
        <v>0</v>
      </c>
      <c r="D83" s="9">
        <v>0</v>
      </c>
      <c r="E83" s="8">
        <f t="shared" si="17"/>
        <v>0</v>
      </c>
      <c r="F83" s="8">
        <v>0</v>
      </c>
      <c r="G83" s="8">
        <v>0</v>
      </c>
      <c r="H83" s="8">
        <v>0</v>
      </c>
      <c r="I83" s="8">
        <v>0</v>
      </c>
      <c r="J83" s="8">
        <f t="shared" si="18"/>
        <v>0</v>
      </c>
    </row>
    <row r="84" spans="2:10" x14ac:dyDescent="0.25">
      <c r="B84" s="4" t="s">
        <v>80</v>
      </c>
      <c r="C84" s="5">
        <v>0</v>
      </c>
      <c r="D84" s="24">
        <v>0</v>
      </c>
      <c r="E84" s="5">
        <f t="shared" si="17"/>
        <v>0</v>
      </c>
      <c r="F84" s="5">
        <v>0</v>
      </c>
      <c r="G84" s="5">
        <v>0</v>
      </c>
      <c r="H84" s="5">
        <v>0</v>
      </c>
      <c r="I84" s="5">
        <v>0</v>
      </c>
      <c r="J84" s="5">
        <f t="shared" si="18"/>
        <v>0</v>
      </c>
    </row>
    <row r="85" spans="2:10" x14ac:dyDescent="0.25">
      <c r="B85" s="6" t="s">
        <v>81</v>
      </c>
      <c r="C85" s="8">
        <v>0</v>
      </c>
      <c r="D85" s="9">
        <v>0</v>
      </c>
      <c r="E85" s="8">
        <f t="shared" si="17"/>
        <v>0</v>
      </c>
      <c r="F85" s="8">
        <v>0</v>
      </c>
      <c r="G85" s="8">
        <v>0</v>
      </c>
      <c r="H85" s="8">
        <v>0</v>
      </c>
      <c r="I85" s="8">
        <v>0</v>
      </c>
      <c r="J85" s="8">
        <f>+F85+G85+H85+I85</f>
        <v>0</v>
      </c>
    </row>
    <row r="86" spans="2:10" x14ac:dyDescent="0.25">
      <c r="B86" s="12" t="s">
        <v>82</v>
      </c>
      <c r="C86" s="13">
        <f>+C13+C19+C29+C39+C55+C65</f>
        <v>1938365943</v>
      </c>
      <c r="D86" s="13">
        <f t="shared" ref="D86" si="19">+D13+D19+D29+D39+D55+D65</f>
        <v>41679926.420000002</v>
      </c>
      <c r="E86" s="13">
        <f>+E13+E19+E29+E39+E55+E65+E70+E73+E77+E81+E84</f>
        <v>1980045869.4199998</v>
      </c>
      <c r="F86" s="13">
        <f t="shared" ref="F86" si="20">+F77+F73+F70+F65+F55+F48+F39+F29+F19+F13</f>
        <v>96191016.530000001</v>
      </c>
      <c r="G86" s="13">
        <f>+G77+G73+G70+G65+G55+G48+G39+G29+G19+G13</f>
        <v>136585633.68000001</v>
      </c>
      <c r="H86" s="13">
        <f>+H77+H73+H70+H65+H55+H48+H39+H29+H19+H13</f>
        <v>143852277.02999997</v>
      </c>
      <c r="I86" s="13">
        <f>+I77+I73+I70+I65+I55+I48+I39+I29+I19+I13</f>
        <v>116603849.19999999</v>
      </c>
      <c r="J86" s="13">
        <f>+J77+J73+J70+J65+J55+J48+J39+J29+J19+J13</f>
        <v>493232776.44</v>
      </c>
    </row>
    <row r="87" spans="2:10" x14ac:dyDescent="0.25">
      <c r="J87" s="15"/>
    </row>
    <row r="88" spans="2:10" x14ac:dyDescent="0.25">
      <c r="J88" s="15"/>
    </row>
    <row r="89" spans="2:10" x14ac:dyDescent="0.25">
      <c r="J89" s="15"/>
    </row>
    <row r="90" spans="2:10" x14ac:dyDescent="0.25">
      <c r="J90" s="15"/>
    </row>
    <row r="91" spans="2:10" x14ac:dyDescent="0.25">
      <c r="J91" s="15"/>
    </row>
    <row r="92" spans="2:10" x14ac:dyDescent="0.25">
      <c r="J92" s="15"/>
    </row>
    <row r="93" spans="2:10" x14ac:dyDescent="0.25">
      <c r="J93" s="15"/>
    </row>
    <row r="94" spans="2:10" x14ac:dyDescent="0.25">
      <c r="J94" s="15"/>
    </row>
    <row r="95" spans="2:10" x14ac:dyDescent="0.25">
      <c r="J95" s="15"/>
    </row>
    <row r="96" spans="2:10" x14ac:dyDescent="0.25">
      <c r="J96" s="15"/>
    </row>
    <row r="97" spans="2:10" x14ac:dyDescent="0.25">
      <c r="J97" s="15"/>
    </row>
    <row r="98" spans="2:10" x14ac:dyDescent="0.25">
      <c r="J98" s="15"/>
    </row>
    <row r="99" spans="2:10" x14ac:dyDescent="0.25">
      <c r="J99" s="15"/>
    </row>
    <row r="100" spans="2:10" x14ac:dyDescent="0.25">
      <c r="D100" s="15"/>
      <c r="J100" s="15"/>
    </row>
    <row r="101" spans="2:10" x14ac:dyDescent="0.25">
      <c r="J101" s="15"/>
    </row>
    <row r="102" spans="2:10" x14ac:dyDescent="0.25">
      <c r="J102" s="15"/>
    </row>
    <row r="103" spans="2:10" ht="16.5" thickBot="1" x14ac:dyDescent="0.3">
      <c r="C103" s="16"/>
      <c r="D103" s="16"/>
      <c r="E103" s="16"/>
      <c r="F103" s="17"/>
      <c r="G103" s="17"/>
      <c r="H103" s="17"/>
      <c r="I103" s="17"/>
      <c r="J103" s="17"/>
    </row>
    <row r="104" spans="2:10" ht="45.75" customHeight="1" thickBot="1" x14ac:dyDescent="0.3">
      <c r="B104" s="18" t="s">
        <v>83</v>
      </c>
      <c r="C104" s="25" t="s">
        <v>90</v>
      </c>
      <c r="D104" s="26"/>
      <c r="E104" s="16"/>
      <c r="F104" s="17"/>
      <c r="G104" s="17"/>
      <c r="H104" s="17"/>
      <c r="I104" s="17"/>
      <c r="J104" s="17"/>
    </row>
    <row r="105" spans="2:10" ht="45" customHeight="1" thickBot="1" x14ac:dyDescent="0.3">
      <c r="B105" s="18" t="s">
        <v>84</v>
      </c>
      <c r="C105" s="25"/>
      <c r="D105" s="26"/>
      <c r="E105" s="16"/>
      <c r="F105" s="19"/>
      <c r="G105" s="19"/>
      <c r="H105" s="19"/>
      <c r="I105" s="19"/>
      <c r="J105" s="19"/>
    </row>
    <row r="106" spans="2:10" ht="90.75" thickBot="1" x14ac:dyDescent="0.3">
      <c r="B106" s="20" t="s">
        <v>85</v>
      </c>
      <c r="C106" s="21"/>
      <c r="D106" s="21"/>
      <c r="E106" s="19"/>
      <c r="F106" s="19"/>
      <c r="G106" s="19"/>
      <c r="H106" s="19"/>
      <c r="I106" s="19"/>
      <c r="J106" s="19"/>
    </row>
    <row r="107" spans="2:10" x14ac:dyDescent="0.25">
      <c r="C107" s="21"/>
      <c r="D107" s="21"/>
    </row>
    <row r="125" spans="2:9" x14ac:dyDescent="0.25">
      <c r="C125"/>
      <c r="D125"/>
      <c r="E125"/>
      <c r="F125"/>
      <c r="G125"/>
      <c r="H125"/>
      <c r="I125"/>
    </row>
    <row r="126" spans="2:9" ht="15.75" x14ac:dyDescent="0.25">
      <c r="B126" s="22"/>
      <c r="C126" s="23"/>
      <c r="D126" s="23"/>
      <c r="E126" s="23"/>
      <c r="F126" s="23"/>
      <c r="G126" s="23"/>
      <c r="H126" s="23"/>
      <c r="I126" s="23"/>
    </row>
    <row r="127" spans="2:9" ht="15.75" x14ac:dyDescent="0.25">
      <c r="B127" s="22"/>
      <c r="C127" s="23"/>
      <c r="D127" s="23"/>
      <c r="E127" s="23"/>
    </row>
    <row r="128" spans="2:9" ht="15.75" x14ac:dyDescent="0.25">
      <c r="B128" s="22"/>
      <c r="C128" s="23"/>
      <c r="D128" s="23"/>
      <c r="E128" s="23"/>
    </row>
    <row r="136" spans="2:2" ht="15.75" x14ac:dyDescent="0.25">
      <c r="B136" s="22"/>
    </row>
    <row r="137" spans="2:2" ht="15.75" x14ac:dyDescent="0.25">
      <c r="B137" s="22"/>
    </row>
    <row r="138" spans="2:2" ht="15.75" x14ac:dyDescent="0.25">
      <c r="B138" s="22"/>
    </row>
  </sheetData>
  <mergeCells count="11">
    <mergeCell ref="C104:D105"/>
    <mergeCell ref="B4:J4"/>
    <mergeCell ref="B5:J5"/>
    <mergeCell ref="B6:J6"/>
    <mergeCell ref="B7:J7"/>
    <mergeCell ref="B8:J8"/>
    <mergeCell ref="B10:B11"/>
    <mergeCell ref="C10:C11"/>
    <mergeCell ref="D10:D11"/>
    <mergeCell ref="E10:E11"/>
    <mergeCell ref="F10:J10"/>
  </mergeCells>
  <phoneticPr fontId="14" type="noConversion"/>
  <pageMargins left="0.25" right="0.25" top="0.75" bottom="0.75" header="0.3" footer="0.3"/>
  <pageSetup scale="4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C14E0F0145C04199E8CF9DFBBEC101" ma:contentTypeVersion="13" ma:contentTypeDescription="Crear nuevo documento." ma:contentTypeScope="" ma:versionID="c2095bbc2d8763a40d0cfb1ef03d5fcf">
  <xsd:schema xmlns:xsd="http://www.w3.org/2001/XMLSchema" xmlns:xs="http://www.w3.org/2001/XMLSchema" xmlns:p="http://schemas.microsoft.com/office/2006/metadata/properties" xmlns:ns2="191159f0-d269-4be3-b46f-1528f0aa7b35" xmlns:ns3="f1a36d1d-db40-4e71-bb09-07986533af5b" targetNamespace="http://schemas.microsoft.com/office/2006/metadata/properties" ma:root="true" ma:fieldsID="a9ff861b51af939b81a2a0bfcbde0637" ns2:_="" ns3:_="">
    <xsd:import namespace="191159f0-d269-4be3-b46f-1528f0aa7b35"/>
    <xsd:import namespace="f1a36d1d-db40-4e71-bb09-07986533af5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159f0-d269-4be3-b46f-1528f0aa7b3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cadc7a9-7ec3-46e5-b8d2-2070e7d381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36d1d-db40-4e71-bb09-07986533af5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33d8424-b64b-4c77-b67a-5faad569c261}" ma:internalName="TaxCatchAll" ma:showField="CatchAllData" ma:web="f1a36d1d-db40-4e71-bb09-07986533af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1159f0-d269-4be3-b46f-1528f0aa7b35">
      <Terms xmlns="http://schemas.microsoft.com/office/infopath/2007/PartnerControls"/>
    </lcf76f155ced4ddcb4097134ff3c332f>
    <TaxCatchAll xmlns="f1a36d1d-db40-4e71-bb09-07986533af5b" xsi:nil="true"/>
  </documentManagement>
</p:properties>
</file>

<file path=customXml/itemProps1.xml><?xml version="1.0" encoding="utf-8"?>
<ds:datastoreItem xmlns:ds="http://schemas.openxmlformats.org/officeDocument/2006/customXml" ds:itemID="{FC0A6735-3064-47FA-81CB-2BB27338E3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1159f0-d269-4be3-b46f-1528f0aa7b35"/>
    <ds:schemaRef ds:uri="f1a36d1d-db40-4e71-bb09-07986533af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E68BA-2FAC-493D-88E4-92458559D1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6FC43E-AF9C-4AF0-B3FD-A76AFA239686}">
  <ds:schemaRefs>
    <ds:schemaRef ds:uri="http://purl.org/dc/elements/1.1/"/>
    <ds:schemaRef ds:uri="191159f0-d269-4be3-b46f-1528f0aa7b35"/>
    <ds:schemaRef ds:uri="f1a36d1d-db40-4e71-bb09-07986533af5b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Michele Guzman</dc:creator>
  <cp:keywords/>
  <dc:description/>
  <cp:lastModifiedBy>Francisco Medina</cp:lastModifiedBy>
  <cp:revision/>
  <cp:lastPrinted>2025-05-06T16:27:45Z</cp:lastPrinted>
  <dcterms:created xsi:type="dcterms:W3CDTF">2024-09-09T15:39:45Z</dcterms:created>
  <dcterms:modified xsi:type="dcterms:W3CDTF">2025-05-07T18:41:02Z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0x0101005DC14E0F0145C04199E8CF9DFBBEC101</vt:lpwstr>
  </property>
</Properties>
</file>