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6\Marzo2026\"/>
    </mc:Choice>
  </mc:AlternateContent>
  <bookViews>
    <workbookView xWindow="0" yWindow="0" windowWidth="20490" windowHeight="72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H84" i="1"/>
  <c r="H13" i="1"/>
  <c r="H14" i="1"/>
  <c r="H15" i="1"/>
  <c r="H16" i="1"/>
  <c r="H17" i="1"/>
  <c r="H19" i="1"/>
  <c r="H20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5" i="1"/>
  <c r="H36" i="1"/>
  <c r="H37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G64" i="1"/>
  <c r="G54" i="1"/>
  <c r="H54" i="1" s="1"/>
  <c r="G38" i="1"/>
  <c r="H38" i="1" s="1"/>
  <c r="G28" i="1"/>
  <c r="H28" i="1" s="1"/>
  <c r="G18" i="1"/>
  <c r="H18" i="1" s="1"/>
  <c r="G12" i="1"/>
  <c r="H12" i="1" s="1"/>
  <c r="E38" i="1"/>
  <c r="F38" i="1"/>
  <c r="F64" i="1"/>
  <c r="F54" i="1"/>
  <c r="F28" i="1"/>
  <c r="F18" i="1"/>
  <c r="F12" i="1"/>
  <c r="E12" i="1"/>
  <c r="D78" i="1"/>
  <c r="G85" i="1" l="1"/>
  <c r="F85" i="1"/>
  <c r="D73" i="1"/>
  <c r="D74" i="1"/>
  <c r="D75" i="1"/>
  <c r="D76" i="1"/>
  <c r="D77" i="1"/>
  <c r="D79" i="1"/>
  <c r="D80" i="1"/>
  <c r="D81" i="1"/>
  <c r="D82" i="1"/>
  <c r="D83" i="1"/>
  <c r="D8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43" i="1"/>
  <c r="D44" i="1"/>
  <c r="D45" i="1"/>
  <c r="D46" i="1"/>
  <c r="D47" i="1"/>
  <c r="D48" i="1"/>
  <c r="D49" i="1"/>
  <c r="D50" i="1"/>
  <c r="D51" i="1"/>
  <c r="D52" i="1"/>
  <c r="D53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13" i="1"/>
  <c r="D14" i="1"/>
  <c r="D15" i="1"/>
  <c r="D16" i="1"/>
  <c r="D17" i="1"/>
  <c r="D19" i="1"/>
  <c r="E64" i="1" l="1"/>
  <c r="C64" i="1"/>
  <c r="B64" i="1"/>
  <c r="E54" i="1"/>
  <c r="C54" i="1"/>
  <c r="B54" i="1"/>
  <c r="C38" i="1"/>
  <c r="B38" i="1"/>
  <c r="D38" i="1" s="1"/>
  <c r="E28" i="1"/>
  <c r="C28" i="1"/>
  <c r="B28" i="1"/>
  <c r="E18" i="1"/>
  <c r="C18" i="1"/>
  <c r="B18" i="1"/>
  <c r="C12" i="1"/>
  <c r="B12" i="1"/>
  <c r="D64" i="1" l="1"/>
  <c r="D54" i="1"/>
  <c r="D28" i="1"/>
  <c r="D18" i="1"/>
  <c r="C85" i="1"/>
  <c r="D12" i="1"/>
  <c r="B85" i="1"/>
  <c r="E85" i="1"/>
  <c r="D85" i="1" l="1"/>
  <c r="A7" i="1"/>
</calcChain>
</file>

<file path=xl/sharedStrings.xml><?xml version="1.0" encoding="utf-8"?>
<sst xmlns="http://schemas.openxmlformats.org/spreadsheetml/2006/main" count="91" uniqueCount="91">
  <si>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</si>
  <si>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</si>
  <si>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</si>
  <si>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</si>
  <si>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</si>
  <si>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</si>
  <si>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</si>
  <si>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</si>
  <si>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</si>
  <si>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</si>
  <si>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</si>
  <si>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</si>
  <si>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</si>
  <si>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</si>
  <si>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</si>
  <si>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</si>
  <si>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</si>
  <si>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</si>
  <si>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</si>
  <si>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</si>
  <si>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</si>
  <si>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</si>
  <si>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</si>
  <si>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</si>
  <si>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</si>
  <si>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</si>
  <si>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</si>
  <si>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</si>
  <si>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</si>
  <si>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</si>
  <si>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</si>
  <si>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</si>
  <si>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</si>
  <si>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</si>
  <si>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</si>
  <si>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</si>
  <si>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</si>
  <si>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</si>
  <si>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</si>
  <si>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</si>
  <si>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</si>
  <si>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</si>
  <si>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</si>
  <si>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</si>
  <si>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</si>
  <si>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</si>
  <si>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</si>
  <si>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</si>
  <si>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</si>
  <si>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</si>
  <si>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</si>
  <si>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</si>
  <si>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</si>
  <si>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</si>
  <si>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</si>
  <si>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</si>
  <si>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</si>
  <si>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</si>
  <si>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</si>
  <si>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</si>
  <si>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</si>
  <si>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</si>
  <si>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</si>
  <si>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</si>
  <si>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</si>
  <si>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</si>
  <si>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</si>
  <si>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</si>
  <si>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</si>
  <si>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</si>
  <si>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</si>
  <si>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</si>
  <si>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</si>
  <si>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</si>
  <si>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</si>
  <si>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</si>
  <si>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</si>
  <si>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</si>
  <si>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</si>
  <si>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</si>
  <si>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</si>
  <si>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</si>
  <si>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</si>
  <si>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</si>
  <si>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Año 2026</t>
  </si>
  <si>
    <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</si>
  <si>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</si>
  <si>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</si>
  <si>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</si>
  <si>
    <t>Marzo</t>
  </si>
  <si>
    <t>Fecha: 01/04/2026
Hora:   11.00 a.m.                                                 
Formato: EXCEL
Tamaño:   85.8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</si>
</sst>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;[Red]\-&quot;RD$&quot;#,##0.00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00000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0" xfId="0" applyFont="1"/>
    <xf numFmtId="39" fontId="5" fillId="0" borderId="0" xfId="0" applyNumberFormat="1" applyFont="1"/>
    <xf numFmtId="0" fontId="6" fillId="0" borderId="0" xfId="0" applyFont="1" applyAlignment="1">
      <alignment horizontal="left" wrapText="1"/>
    </xf>
    <xf numFmtId="0" fontId="0" fillId="0" borderId="0" xfId="0" applyAlignment="1">
      <alignment vertical="center"/>
    </xf>
    <xf numFmtId="39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11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5" borderId="4" xfId="0" applyFont="1" applyFill="1" applyBorder="1" applyAlignment="1">
      <alignment vertical="center"/>
    </xf>
    <xf numFmtId="39" fontId="4" fillId="5" borderId="4" xfId="0" applyNumberFormat="1" applyFont="1" applyFill="1" applyBorder="1" applyAlignment="1">
      <alignment vertical="center"/>
    </xf>
    <xf numFmtId="39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39" fontId="4" fillId="4" borderId="4" xfId="0" applyNumberFormat="1" applyFont="1" applyFill="1" applyBorder="1" applyAlignment="1">
      <alignment vertical="center"/>
    </xf>
    <xf numFmtId="43" fontId="3" fillId="0" borderId="4" xfId="1" applyFont="1" applyBorder="1" applyAlignment="1">
      <alignment horizontal="right" vertical="center"/>
    </xf>
    <xf numFmtId="39" fontId="3" fillId="4" borderId="4" xfId="0" applyNumberFormat="1" applyFont="1" applyFill="1" applyBorder="1" applyAlignment="1">
      <alignment vertical="center"/>
    </xf>
    <xf numFmtId="39" fontId="3" fillId="0" borderId="4" xfId="0" applyNumberFormat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43" fontId="11" fillId="2" borderId="4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 readingOrder="1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997324</xdr:colOff>
      <xdr:row>0</xdr:row>
      <xdr:rowOff>123266</xdr:rowOff>
    </xdr:from>
    <xdr:to>
      <xdr:col>0</xdr:col>
      <xdr:colOff>3223117</xdr:colOff>
      <xdr:row>5</xdr:row>
      <xdr:rowOff>168716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743B-ED56-4319-87AB-324F62E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24" y="123266"/>
          <a:ext cx="2225793" cy="1590261"/>
        </a:xfrm>
        <a:prstGeom prst="rect">
          <a:avLst/>
        </a:prstGeom>
      </xdr:spPr>
    </xdr:pic>
    <xdr:clientData/>
  </xdr:twoCellAnchor>
  <xdr:twoCellAnchor>
    <xdr:from>
      <xdr:col>0</xdr:col>
      <xdr:colOff>1480251</xdr:colOff>
      <xdr:row>99</xdr:row>
      <xdr:rowOff>13022</xdr:rowOff>
    </xdr:from>
    <xdr:to>
      <xdr:col>0</xdr:col>
      <xdr:colOff>5080251</xdr:colOff>
      <xdr:row>102</xdr:row>
      <xdr:rowOff>96593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BADE78-B582-FDC2-610F-B63E04757C4B}"/>
            </a:ext>
          </a:extLst>
        </xdr:cNvPr>
        <xdr:cNvSpPr txBox="1"/>
      </xdr:nvSpPr>
      <xdr:spPr>
        <a:xfrm>
          <a:off x="1480251" y="332824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Preparado por </a:t>
          </a:r>
        </a:p>
        <a:p>
          <a:pPr algn="ctr"/>
          <a:r>
            <a:rPr lang="es-DO" sz="1400" b="1"/>
            <a:t>Encargado División de Presupuesto</a:t>
          </a:r>
        </a:p>
      </xdr:txBody>
    </xdr:sp>
    <xdr:clientData/>
  </xdr:twoCellAnchor>
  <xdr:twoCellAnchor>
    <xdr:from>
      <xdr:col>0</xdr:col>
      <xdr:colOff>6232389</xdr:colOff>
      <xdr:row>99</xdr:row>
      <xdr:rowOff>19522</xdr:rowOff>
    </xdr:from>
    <xdr:to>
      <xdr:col>2</xdr:col>
      <xdr:colOff>1205460</xdr:colOff>
      <xdr:row>102</xdr:row>
      <xdr:rowOff>103093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48E7490-F4E2-4360-B09A-49A3A9BBC52F}"/>
            </a:ext>
          </a:extLst>
        </xdr:cNvPr>
        <xdr:cNvSpPr txBox="1"/>
      </xdr:nvSpPr>
      <xdr:spPr>
        <a:xfrm>
          <a:off x="6232389" y="332889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Revisado por </a:t>
          </a:r>
        </a:p>
        <a:p>
          <a:pPr algn="ctr"/>
          <a:r>
            <a:rPr lang="es-DO" sz="1400" b="1"/>
            <a:t>Encargado Departamento Financiero</a:t>
          </a:r>
        </a:p>
      </xdr:txBody>
    </xdr:sp>
    <xdr:clientData/>
  </xdr:twoCellAnchor>
  <xdr:twoCellAnchor>
    <xdr:from>
      <xdr:col>3</xdr:col>
      <xdr:colOff>756528</xdr:colOff>
      <xdr:row>98</xdr:row>
      <xdr:rowOff>265604</xdr:rowOff>
    </xdr:from>
    <xdr:to>
      <xdr:col>7</xdr:col>
      <xdr:colOff>845885</xdr:colOff>
      <xdr:row>102</xdr:row>
      <xdr:rowOff>77032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6462BF6-2539-43A7-B213-88ADE2612116}"/>
            </a:ext>
          </a:extLst>
        </xdr:cNvPr>
        <xdr:cNvSpPr txBox="1"/>
      </xdr:nvSpPr>
      <xdr:spPr>
        <a:xfrm>
          <a:off x="11138778" y="33262925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  </a:t>
          </a:r>
        </a:p>
        <a:p>
          <a:pPr algn="ctr"/>
          <a:r>
            <a:rPr lang="es-DO" sz="1400" b="1"/>
            <a:t>Aprobado por </a:t>
          </a:r>
        </a:p>
        <a:p>
          <a:pPr algn="ctr"/>
          <a:r>
            <a:rPr lang="es-DO" sz="1400" b="1"/>
            <a:t>Director Administrativo Financiero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tabSelected="1" zoomScale="70" zoomScaleNormal="70" workbookViewId="0">
      <selection activeCell="M16" sqref="M16"/>
    </sheetView>
  </sheetViews>
  <sheetFormatPr baseColWidth="10" defaultColWidth="9.140625" defaultRowHeight="21.75" customHeight="1" x14ac:dyDescent="0.35"/>
  <cols>
    <col min="1" max="1" width="103" style="1" customWidth="1"/>
    <col min="2" max="8" width="26.28515625" style="2" customWidth="1"/>
    <col min="10" max="10" width="12.42578125" bestFit="1" customWidth="1"/>
  </cols>
  <sheetData>
    <row r="1" spans="1:8" ht="21.75" customHeight="1" x14ac:dyDescent="0.25">
      <c r="A1" s="9"/>
      <c r="B1" s="9"/>
      <c r="C1" s="9"/>
      <c r="D1" s="9"/>
      <c r="E1" s="9"/>
      <c r="F1" s="9"/>
      <c r="G1" s="9"/>
      <c r="H1" s="9"/>
    </row>
    <row r="2" spans="1:8" ht="21.75" customHeight="1" x14ac:dyDescent="0.25">
      <c r="A2" s="9"/>
      <c r="B2" s="9"/>
      <c r="C2" s="9"/>
      <c r="D2" s="9"/>
      <c r="E2" s="9"/>
      <c r="F2" s="9"/>
      <c r="G2" s="9"/>
      <c r="H2" s="9"/>
    </row>
    <row r="3" spans="1:8" ht="21.75" customHeight="1" x14ac:dyDescent="0.25">
      <c r="A3" s="28"/>
      <c r="B3" s="29"/>
      <c r="C3" s="29"/>
      <c r="D3" s="29"/>
      <c r="E3" s="29"/>
      <c r="F3" s="29"/>
      <c r="G3" s="29"/>
      <c r="H3" s="29"/>
    </row>
    <row r="4" spans="1:8" ht="27" customHeight="1" x14ac:dyDescent="0.25">
      <c r="A4" s="36" t="s">
        <v>0</v>
      </c>
      <c r="B4" s="37"/>
      <c r="C4" s="37"/>
      <c r="D4" s="37"/>
      <c r="E4" s="37"/>
      <c r="F4" s="37"/>
      <c r="G4" s="37"/>
      <c r="H4" s="37"/>
    </row>
    <row r="5" spans="1:8" ht="27" customHeight="1" x14ac:dyDescent="0.25">
      <c r="A5" s="38" t="s">
        <v>84</v>
      </c>
      <c r="B5" s="39"/>
      <c r="C5" s="39"/>
      <c r="D5" s="39"/>
      <c r="E5" s="39"/>
      <c r="F5" s="39"/>
      <c r="G5" s="39"/>
      <c r="H5" s="39"/>
    </row>
    <row r="6" spans="1:8" ht="27" customHeight="1" x14ac:dyDescent="0.25">
      <c r="A6" s="39" t="s">
        <v>1</v>
      </c>
      <c r="B6" s="39"/>
      <c r="C6" s="39"/>
      <c r="D6" s="39"/>
      <c r="E6" s="39"/>
      <c r="F6" s="39"/>
      <c r="G6" s="39"/>
      <c r="H6" s="39"/>
    </row>
    <row r="7" spans="1:8" ht="27" customHeight="1" x14ac:dyDescent="0.25">
      <c r="A7" s="40">
        <f>+H85</f>
        <v>373794886.63</v>
      </c>
      <c r="B7" s="40"/>
      <c r="C7" s="40"/>
      <c r="D7" s="40"/>
      <c r="E7" s="40"/>
      <c r="F7" s="40"/>
      <c r="G7" s="40"/>
      <c r="H7" s="40"/>
    </row>
    <row r="8" spans="1:8" ht="21.75" customHeight="1" x14ac:dyDescent="0.25">
      <c r="A8" s="9"/>
      <c r="B8" s="9"/>
      <c r="C8" s="9"/>
      <c r="D8" s="9"/>
      <c r="E8" s="9"/>
      <c r="F8" s="9"/>
      <c r="G8" s="9"/>
      <c r="H8" s="9"/>
    </row>
    <row r="9" spans="1:8" s="5" customFormat="1" ht="26.25" customHeight="1" x14ac:dyDescent="0.25">
      <c r="A9" s="34" t="s">
        <v>2</v>
      </c>
      <c r="B9" s="31" t="s">
        <v>3</v>
      </c>
      <c r="C9" s="31" t="s">
        <v>4</v>
      </c>
      <c r="D9" s="31" t="s">
        <v>5</v>
      </c>
      <c r="E9" s="41" t="s">
        <v>6</v>
      </c>
      <c r="F9" s="42"/>
      <c r="G9" s="42"/>
      <c r="H9" s="43"/>
    </row>
    <row r="10" spans="1:8" s="5" customFormat="1" ht="26.25" customHeight="1" x14ac:dyDescent="0.25">
      <c r="A10" s="35"/>
      <c r="B10" s="31"/>
      <c r="C10" s="31"/>
      <c r="D10" s="31"/>
      <c r="E10" s="10" t="s">
        <v>7</v>
      </c>
      <c r="F10" s="10" t="s">
        <v>88</v>
      </c>
      <c r="G10" s="10" t="s">
        <v>89</v>
      </c>
      <c r="H10" s="10" t="s">
        <v>8</v>
      </c>
    </row>
    <row r="11" spans="1:8" s="5" customFormat="1" ht="26.25" customHeight="1" x14ac:dyDescent="0.25">
      <c r="A11" s="25" t="s">
        <v>9</v>
      </c>
      <c r="B11" s="19"/>
      <c r="C11" s="19"/>
      <c r="D11" s="19"/>
      <c r="E11" s="19"/>
      <c r="F11" s="19"/>
      <c r="G11" s="19"/>
      <c r="H11" s="19"/>
    </row>
    <row r="12" spans="1:8" s="5" customFormat="1" ht="26.25" customHeight="1" x14ac:dyDescent="0.25">
      <c r="A12" s="25" t="s">
        <v>10</v>
      </c>
      <c r="B12" s="18">
        <f t="shared" ref="B12" si="0">+B13+B14+B15+B16+B17</f>
        <v>1460055507</v>
      </c>
      <c r="C12" s="20">
        <f>+C13+C14+C15+C16+C17</f>
        <v>0</v>
      </c>
      <c r="D12" s="20">
        <f>+B12+C12</f>
        <v>1460055507</v>
      </c>
      <c r="E12" s="18">
        <f t="shared" ref="E12" si="1">+E13+E14+E15+E16+E17</f>
        <v>91241090.819999993</v>
      </c>
      <c r="F12" s="18">
        <f t="shared" ref="F12:G12" si="2">+F13+F14+F15+F16+F17</f>
        <v>93674101.969999999</v>
      </c>
      <c r="G12" s="18">
        <f t="shared" si="2"/>
        <v>93872275.030000001</v>
      </c>
      <c r="H12" s="18">
        <f>+E12+F12+G12</f>
        <v>278787467.81999999</v>
      </c>
    </row>
    <row r="13" spans="1:8" s="5" customFormat="1" ht="26.25" customHeight="1" x14ac:dyDescent="0.25">
      <c r="A13" s="26" t="s">
        <v>11</v>
      </c>
      <c r="B13" s="21">
        <v>1031038247</v>
      </c>
      <c r="C13" s="22">
        <v>-48000</v>
      </c>
      <c r="D13" s="22">
        <f t="shared" ref="D13:D77" si="3">+B13+C13</f>
        <v>1030990247</v>
      </c>
      <c r="E13" s="23">
        <v>76167500</v>
      </c>
      <c r="F13" s="23">
        <v>78265822.459999993</v>
      </c>
      <c r="G13" s="23">
        <v>78453411.670000002</v>
      </c>
      <c r="H13" s="23">
        <f t="shared" ref="H13:H76" si="4">+E13+F13+G13</f>
        <v>232886734.13</v>
      </c>
    </row>
    <row r="14" spans="1:8" s="5" customFormat="1" ht="26.25" customHeight="1" x14ac:dyDescent="0.25">
      <c r="A14" s="26" t="s">
        <v>12</v>
      </c>
      <c r="B14" s="21">
        <v>206066000</v>
      </c>
      <c r="C14" s="22">
        <v>77088000</v>
      </c>
      <c r="D14" s="22">
        <f t="shared" si="3"/>
        <v>283154000</v>
      </c>
      <c r="E14" s="23">
        <v>3432500</v>
      </c>
      <c r="F14" s="23">
        <v>3840931.61</v>
      </c>
      <c r="G14" s="23">
        <v>3725797.3</v>
      </c>
      <c r="H14" s="23">
        <f t="shared" si="4"/>
        <v>10999228.91</v>
      </c>
    </row>
    <row r="15" spans="1:8" s="5" customFormat="1" ht="26.25" customHeight="1" x14ac:dyDescent="0.25">
      <c r="A15" s="26" t="s">
        <v>13</v>
      </c>
      <c r="B15" s="21">
        <v>495000</v>
      </c>
      <c r="C15" s="22">
        <v>0</v>
      </c>
      <c r="D15" s="22">
        <f t="shared" si="3"/>
        <v>495000</v>
      </c>
      <c r="E15" s="23">
        <v>14476.8</v>
      </c>
      <c r="F15" s="23">
        <v>0</v>
      </c>
      <c r="G15" s="23">
        <v>0</v>
      </c>
      <c r="H15" s="23">
        <f t="shared" si="4"/>
        <v>14476.8</v>
      </c>
    </row>
    <row r="16" spans="1:8" s="5" customFormat="1" ht="26.25" customHeight="1" x14ac:dyDescent="0.25">
      <c r="A16" s="26" t="s">
        <v>14</v>
      </c>
      <c r="B16" s="23">
        <v>77040000</v>
      </c>
      <c r="C16" s="22">
        <v>-77040000</v>
      </c>
      <c r="D16" s="22">
        <f t="shared" si="3"/>
        <v>0</v>
      </c>
      <c r="E16" s="23">
        <v>0</v>
      </c>
      <c r="F16" s="23">
        <v>0</v>
      </c>
      <c r="G16" s="23">
        <v>0</v>
      </c>
      <c r="H16" s="23">
        <f t="shared" si="4"/>
        <v>0</v>
      </c>
    </row>
    <row r="17" spans="1:8" s="5" customFormat="1" ht="26.25" customHeight="1" x14ac:dyDescent="0.25">
      <c r="A17" s="26" t="s">
        <v>15</v>
      </c>
      <c r="B17" s="24">
        <v>145416260</v>
      </c>
      <c r="C17" s="22">
        <v>0</v>
      </c>
      <c r="D17" s="22">
        <f t="shared" si="3"/>
        <v>145416260</v>
      </c>
      <c r="E17" s="23">
        <v>11626614.02</v>
      </c>
      <c r="F17" s="23">
        <v>11567347.9</v>
      </c>
      <c r="G17" s="23">
        <v>11693066.060000001</v>
      </c>
      <c r="H17" s="23">
        <f t="shared" si="4"/>
        <v>34887027.980000004</v>
      </c>
    </row>
    <row r="18" spans="1:8" s="5" customFormat="1" ht="26.25" customHeight="1" x14ac:dyDescent="0.25">
      <c r="A18" s="25" t="s">
        <v>16</v>
      </c>
      <c r="B18" s="18">
        <f>+B19+B20+B21+B22+B23+B24+B25+B26+B27</f>
        <v>405124038</v>
      </c>
      <c r="C18" s="20">
        <f>+C19+C20+C21+C22+C23+C24+C25+C26+C27</f>
        <v>54056957.280000001</v>
      </c>
      <c r="D18" s="20">
        <f t="shared" si="3"/>
        <v>459180995.27999997</v>
      </c>
      <c r="E18" s="18">
        <f t="shared" ref="E18" si="5">+E19+E20+E21+E22+E23+E24+E25+E26+E27</f>
        <v>3281081.64</v>
      </c>
      <c r="F18" s="18">
        <f t="shared" ref="F18:G18" si="6">+F19+F20+F21+F22+F23+F24+F25+F26+F27</f>
        <v>15510285.330000002</v>
      </c>
      <c r="G18" s="18">
        <f t="shared" si="6"/>
        <v>22189718.439999998</v>
      </c>
      <c r="H18" s="18">
        <f t="shared" si="4"/>
        <v>40981085.409999996</v>
      </c>
    </row>
    <row r="19" spans="1:8" s="5" customFormat="1" ht="26.25" customHeight="1" x14ac:dyDescent="0.25">
      <c r="A19" s="26" t="s">
        <v>17</v>
      </c>
      <c r="B19" s="23">
        <v>81661715</v>
      </c>
      <c r="C19" s="22">
        <v>-80000</v>
      </c>
      <c r="D19" s="22">
        <f t="shared" si="3"/>
        <v>81581715</v>
      </c>
      <c r="E19" s="23">
        <v>2232140</v>
      </c>
      <c r="F19" s="23">
        <v>5776459.54</v>
      </c>
      <c r="G19" s="23">
        <v>6141424.8600000003</v>
      </c>
      <c r="H19" s="23">
        <f t="shared" si="4"/>
        <v>14150024.4</v>
      </c>
    </row>
    <row r="20" spans="1:8" s="5" customFormat="1" ht="26.25" customHeight="1" x14ac:dyDescent="0.25">
      <c r="A20" s="26" t="s">
        <v>18</v>
      </c>
      <c r="B20" s="23">
        <v>6867735</v>
      </c>
      <c r="C20" s="22">
        <v>5420838.6399999997</v>
      </c>
      <c r="D20" s="22">
        <f t="shared" si="3"/>
        <v>12288573.640000001</v>
      </c>
      <c r="E20" s="23">
        <v>0</v>
      </c>
      <c r="F20" s="23">
        <v>1269561.1000000001</v>
      </c>
      <c r="G20" s="23">
        <v>119892.72</v>
      </c>
      <c r="H20" s="23">
        <f t="shared" si="4"/>
        <v>1389453.82</v>
      </c>
    </row>
    <row r="21" spans="1:8" s="5" customFormat="1" ht="26.25" customHeight="1" x14ac:dyDescent="0.25">
      <c r="A21" s="26" t="s">
        <v>19</v>
      </c>
      <c r="B21" s="23">
        <v>12540860</v>
      </c>
      <c r="C21" s="22">
        <v>-200000</v>
      </c>
      <c r="D21" s="22">
        <f t="shared" si="3"/>
        <v>12340860</v>
      </c>
      <c r="E21" s="23">
        <v>695447.48</v>
      </c>
      <c r="F21" s="23">
        <v>129012.03</v>
      </c>
      <c r="G21" s="23">
        <v>2418132.06</v>
      </c>
      <c r="H21" s="23">
        <f t="shared" si="4"/>
        <v>3242591.5700000003</v>
      </c>
    </row>
    <row r="22" spans="1:8" s="5" customFormat="1" ht="26.25" customHeight="1" x14ac:dyDescent="0.25">
      <c r="A22" s="26" t="s">
        <v>20</v>
      </c>
      <c r="B22" s="23">
        <v>16561807</v>
      </c>
      <c r="C22" s="22">
        <v>15500000</v>
      </c>
      <c r="D22" s="22">
        <f t="shared" si="3"/>
        <v>32061807</v>
      </c>
      <c r="E22" s="23">
        <v>0</v>
      </c>
      <c r="F22" s="23">
        <v>407050</v>
      </c>
      <c r="G22" s="23">
        <v>2639200</v>
      </c>
      <c r="H22" s="23">
        <f t="shared" si="4"/>
        <v>3046250</v>
      </c>
    </row>
    <row r="23" spans="1:8" s="5" customFormat="1" ht="26.25" customHeight="1" x14ac:dyDescent="0.25">
      <c r="A23" s="26" t="s">
        <v>21</v>
      </c>
      <c r="B23" s="23">
        <v>36603440</v>
      </c>
      <c r="C23" s="22">
        <v>120000</v>
      </c>
      <c r="D23" s="22">
        <f t="shared" si="3"/>
        <v>36723440</v>
      </c>
      <c r="E23" s="23">
        <v>137011.12</v>
      </c>
      <c r="F23" s="23">
        <v>2847822.35</v>
      </c>
      <c r="G23" s="23">
        <v>2739086.92</v>
      </c>
      <c r="H23" s="23">
        <f t="shared" si="4"/>
        <v>5723920.3900000006</v>
      </c>
    </row>
    <row r="24" spans="1:8" s="5" customFormat="1" ht="26.25" customHeight="1" x14ac:dyDescent="0.25">
      <c r="A24" s="26" t="s">
        <v>22</v>
      </c>
      <c r="B24" s="23">
        <v>29844663</v>
      </c>
      <c r="C24" s="22">
        <v>0</v>
      </c>
      <c r="D24" s="22">
        <f t="shared" si="3"/>
        <v>29844663</v>
      </c>
      <c r="E24" s="23">
        <v>54115.040000000001</v>
      </c>
      <c r="F24" s="23">
        <v>1507398.92</v>
      </c>
      <c r="G24" s="23">
        <v>1497868.65</v>
      </c>
      <c r="H24" s="23">
        <f t="shared" si="4"/>
        <v>3059382.61</v>
      </c>
    </row>
    <row r="25" spans="1:8" s="5" customFormat="1" ht="26.25" customHeight="1" x14ac:dyDescent="0.25">
      <c r="A25" s="26" t="s">
        <v>23</v>
      </c>
      <c r="B25" s="23">
        <v>32682800</v>
      </c>
      <c r="C25" s="22">
        <v>25000000</v>
      </c>
      <c r="D25" s="22">
        <f t="shared" si="3"/>
        <v>57682800</v>
      </c>
      <c r="E25" s="23">
        <v>47200</v>
      </c>
      <c r="F25" s="23">
        <v>944584.21</v>
      </c>
      <c r="G25" s="23">
        <v>1260899.7</v>
      </c>
      <c r="H25" s="23">
        <f t="shared" si="4"/>
        <v>2252683.91</v>
      </c>
    </row>
    <row r="26" spans="1:8" s="5" customFormat="1" ht="26.25" customHeight="1" x14ac:dyDescent="0.25">
      <c r="A26" s="26" t="s">
        <v>24</v>
      </c>
      <c r="B26" s="23">
        <v>180748002</v>
      </c>
      <c r="C26" s="22">
        <v>-4403881.3600000003</v>
      </c>
      <c r="D26" s="22">
        <f t="shared" si="3"/>
        <v>176344120.63999999</v>
      </c>
      <c r="E26" s="23">
        <v>115168</v>
      </c>
      <c r="F26" s="23">
        <v>2628397.1800000002</v>
      </c>
      <c r="G26" s="23">
        <v>2824909.86</v>
      </c>
      <c r="H26" s="23">
        <f t="shared" si="4"/>
        <v>5568475.04</v>
      </c>
    </row>
    <row r="27" spans="1:8" s="5" customFormat="1" ht="26.25" customHeight="1" x14ac:dyDescent="0.25">
      <c r="A27" s="26" t="s">
        <v>25</v>
      </c>
      <c r="B27" s="23">
        <v>7613016</v>
      </c>
      <c r="C27" s="22">
        <v>12700000</v>
      </c>
      <c r="D27" s="22">
        <f t="shared" si="3"/>
        <v>20313016</v>
      </c>
      <c r="E27" s="23">
        <v>0</v>
      </c>
      <c r="F27" s="23">
        <v>0</v>
      </c>
      <c r="G27" s="23">
        <v>2548303.67</v>
      </c>
      <c r="H27" s="23">
        <f t="shared" si="4"/>
        <v>2548303.67</v>
      </c>
    </row>
    <row r="28" spans="1:8" s="5" customFormat="1" ht="26.25" customHeight="1" x14ac:dyDescent="0.25">
      <c r="A28" s="25" t="s">
        <v>26</v>
      </c>
      <c r="B28" s="18">
        <f t="shared" ref="B28:E28" si="7">+B29+B30+B31+B32+B33+B34+B35+B36+B37</f>
        <v>148034313</v>
      </c>
      <c r="C28" s="20">
        <f t="shared" si="7"/>
        <v>126642125.61999999</v>
      </c>
      <c r="D28" s="20">
        <f t="shared" si="3"/>
        <v>274676438.62</v>
      </c>
      <c r="E28" s="18">
        <f t="shared" si="7"/>
        <v>1200119.95</v>
      </c>
      <c r="F28" s="18">
        <f t="shared" ref="F28:G28" si="8">+F29+F30+F31+F32+F33+F34+F35+F36+F37</f>
        <v>8897489.1400000006</v>
      </c>
      <c r="G28" s="18">
        <f t="shared" si="8"/>
        <v>12985091.479999999</v>
      </c>
      <c r="H28" s="18">
        <f t="shared" si="4"/>
        <v>23082700.57</v>
      </c>
    </row>
    <row r="29" spans="1:8" s="5" customFormat="1" ht="26.25" customHeight="1" x14ac:dyDescent="0.25">
      <c r="A29" s="26" t="s">
        <v>27</v>
      </c>
      <c r="B29" s="23">
        <v>78545446</v>
      </c>
      <c r="C29" s="23">
        <v>63880078.359999999</v>
      </c>
      <c r="D29" s="23">
        <f t="shared" si="3"/>
        <v>142425524.36000001</v>
      </c>
      <c r="E29" s="23">
        <v>806773.15</v>
      </c>
      <c r="F29" s="23">
        <v>4672514.58</v>
      </c>
      <c r="G29" s="23">
        <v>6786941.3600000003</v>
      </c>
      <c r="H29" s="23">
        <f t="shared" si="4"/>
        <v>12266229.09</v>
      </c>
    </row>
    <row r="30" spans="1:8" s="5" customFormat="1" ht="26.25" customHeight="1" x14ac:dyDescent="0.25">
      <c r="A30" s="26" t="s">
        <v>28</v>
      </c>
      <c r="B30" s="23">
        <v>5748869</v>
      </c>
      <c r="C30" s="23">
        <v>10619762.800000001</v>
      </c>
      <c r="D30" s="23">
        <f t="shared" si="3"/>
        <v>16368631.800000001</v>
      </c>
      <c r="E30" s="23">
        <v>15930</v>
      </c>
      <c r="F30" s="23">
        <v>919628.76</v>
      </c>
      <c r="G30" s="23">
        <v>280096.36</v>
      </c>
      <c r="H30" s="23">
        <f t="shared" si="4"/>
        <v>1215655.1200000001</v>
      </c>
    </row>
    <row r="31" spans="1:8" s="5" customFormat="1" ht="26.25" customHeight="1" x14ac:dyDescent="0.25">
      <c r="A31" s="26" t="s">
        <v>29</v>
      </c>
      <c r="B31" s="23">
        <v>4270358</v>
      </c>
      <c r="C31" s="23">
        <v>5129603.24</v>
      </c>
      <c r="D31" s="23">
        <f t="shared" si="3"/>
        <v>9399961.2400000002</v>
      </c>
      <c r="E31" s="23">
        <v>0</v>
      </c>
      <c r="F31" s="23">
        <v>143918.62</v>
      </c>
      <c r="G31" s="23">
        <v>163725</v>
      </c>
      <c r="H31" s="23">
        <f t="shared" si="4"/>
        <v>307643.62</v>
      </c>
    </row>
    <row r="32" spans="1:8" s="5" customFormat="1" ht="26.25" customHeight="1" x14ac:dyDescent="0.25">
      <c r="A32" s="26" t="s">
        <v>30</v>
      </c>
      <c r="B32" s="23">
        <v>4140030</v>
      </c>
      <c r="C32" s="22">
        <v>12120000</v>
      </c>
      <c r="D32" s="22">
        <f t="shared" si="3"/>
        <v>16260030</v>
      </c>
      <c r="E32" s="23">
        <v>0</v>
      </c>
      <c r="F32" s="23">
        <v>516260</v>
      </c>
      <c r="G32" s="23">
        <v>2772645.6</v>
      </c>
      <c r="H32" s="23">
        <f t="shared" si="4"/>
        <v>3288905.6</v>
      </c>
    </row>
    <row r="33" spans="1:10" s="5" customFormat="1" ht="26.25" customHeight="1" x14ac:dyDescent="0.25">
      <c r="A33" s="26" t="s">
        <v>31</v>
      </c>
      <c r="B33" s="23">
        <v>970536</v>
      </c>
      <c r="C33" s="22">
        <v>0</v>
      </c>
      <c r="D33" s="22">
        <f t="shared" si="3"/>
        <v>970536</v>
      </c>
      <c r="E33" s="23">
        <v>0</v>
      </c>
      <c r="F33" s="23">
        <v>0</v>
      </c>
      <c r="G33" s="23">
        <v>0</v>
      </c>
      <c r="H33" s="23">
        <f t="shared" si="4"/>
        <v>0</v>
      </c>
    </row>
    <row r="34" spans="1:10" s="5" customFormat="1" ht="26.25" customHeight="1" x14ac:dyDescent="0.25">
      <c r="A34" s="26" t="s">
        <v>32</v>
      </c>
      <c r="B34" s="23">
        <v>256857</v>
      </c>
      <c r="C34" s="22">
        <v>344705</v>
      </c>
      <c r="D34" s="22">
        <f t="shared" si="3"/>
        <v>601562</v>
      </c>
      <c r="E34" s="23">
        <v>0</v>
      </c>
      <c r="F34" s="23">
        <v>0</v>
      </c>
      <c r="G34" s="23">
        <v>5524.12</v>
      </c>
      <c r="H34" s="23">
        <f t="shared" si="4"/>
        <v>5524.12</v>
      </c>
    </row>
    <row r="35" spans="1:10" s="5" customFormat="1" ht="26.25" customHeight="1" x14ac:dyDescent="0.25">
      <c r="A35" s="26" t="s">
        <v>33</v>
      </c>
      <c r="B35" s="23">
        <v>43711165</v>
      </c>
      <c r="C35" s="23">
        <v>7810000</v>
      </c>
      <c r="D35" s="23">
        <f t="shared" si="3"/>
        <v>51521165</v>
      </c>
      <c r="E35" s="23">
        <v>377416.8</v>
      </c>
      <c r="F35" s="23">
        <v>1997761.21</v>
      </c>
      <c r="G35" s="23">
        <v>698296.85</v>
      </c>
      <c r="H35" s="23">
        <f t="shared" si="4"/>
        <v>3073474.86</v>
      </c>
    </row>
    <row r="36" spans="1:10" s="5" customFormat="1" ht="26.25" customHeight="1" x14ac:dyDescent="0.25">
      <c r="A36" s="26" t="s">
        <v>34</v>
      </c>
      <c r="B36" s="23">
        <v>0</v>
      </c>
      <c r="C36" s="22">
        <v>0</v>
      </c>
      <c r="D36" s="22">
        <f t="shared" si="3"/>
        <v>0</v>
      </c>
      <c r="E36" s="23">
        <v>0</v>
      </c>
      <c r="F36" s="23">
        <v>0</v>
      </c>
      <c r="G36" s="23">
        <v>0</v>
      </c>
      <c r="H36" s="23">
        <f t="shared" si="4"/>
        <v>0</v>
      </c>
    </row>
    <row r="37" spans="1:10" s="5" customFormat="1" ht="26.25" customHeight="1" x14ac:dyDescent="0.25">
      <c r="A37" s="26" t="s">
        <v>35</v>
      </c>
      <c r="B37" s="23">
        <v>10391052</v>
      </c>
      <c r="C37" s="22">
        <v>26737976.219999999</v>
      </c>
      <c r="D37" s="23">
        <f t="shared" si="3"/>
        <v>37129028.219999999</v>
      </c>
      <c r="E37" s="23">
        <v>0</v>
      </c>
      <c r="F37" s="23">
        <v>647405.97</v>
      </c>
      <c r="G37" s="23">
        <v>2277862.19</v>
      </c>
      <c r="H37" s="23">
        <f t="shared" si="4"/>
        <v>2925268.16</v>
      </c>
    </row>
    <row r="38" spans="1:10" s="5" customFormat="1" ht="26.25" customHeight="1" x14ac:dyDescent="0.25">
      <c r="A38" s="25" t="s">
        <v>36</v>
      </c>
      <c r="B38" s="18">
        <f>+B39+B40+B41+B42+B43+B44+B45+B46</f>
        <v>214506392</v>
      </c>
      <c r="C38" s="20">
        <f>+C39+C40+C41+C42+C43+C44+C45+C46</f>
        <v>0</v>
      </c>
      <c r="D38" s="20">
        <f>+B38+C38</f>
        <v>214506392</v>
      </c>
      <c r="E38" s="18">
        <f>SUM(E39:E46)</f>
        <v>0</v>
      </c>
      <c r="F38" s="18">
        <f>SUM(F39:F46)</f>
        <v>27206148</v>
      </c>
      <c r="G38" s="18">
        <f>SUM(G39:G46)</f>
        <v>1205000</v>
      </c>
      <c r="H38" s="18">
        <f t="shared" si="4"/>
        <v>28411148</v>
      </c>
    </row>
    <row r="39" spans="1:10" s="5" customFormat="1" ht="26.25" customHeight="1" x14ac:dyDescent="0.25">
      <c r="A39" s="26" t="s">
        <v>37</v>
      </c>
      <c r="B39" s="23">
        <v>214506392</v>
      </c>
      <c r="C39" s="22">
        <v>0</v>
      </c>
      <c r="D39" s="22">
        <f t="shared" si="3"/>
        <v>214506392</v>
      </c>
      <c r="E39" s="23">
        <v>0</v>
      </c>
      <c r="F39" s="23">
        <v>27206148</v>
      </c>
      <c r="G39" s="23">
        <v>1205000</v>
      </c>
      <c r="H39" s="23">
        <f t="shared" si="4"/>
        <v>28411148</v>
      </c>
    </row>
    <row r="40" spans="1:10" s="5" customFormat="1" ht="26.25" customHeight="1" x14ac:dyDescent="0.25">
      <c r="A40" s="26" t="s">
        <v>38</v>
      </c>
      <c r="B40" s="23">
        <v>0</v>
      </c>
      <c r="C40" s="22">
        <v>0</v>
      </c>
      <c r="D40" s="22">
        <f t="shared" si="3"/>
        <v>0</v>
      </c>
      <c r="E40" s="23">
        <v>0</v>
      </c>
      <c r="F40" s="23">
        <v>0</v>
      </c>
      <c r="G40" s="23">
        <v>0</v>
      </c>
      <c r="H40" s="23">
        <f t="shared" si="4"/>
        <v>0</v>
      </c>
      <c r="J40" s="6"/>
    </row>
    <row r="41" spans="1:10" s="5" customFormat="1" ht="26.25" customHeight="1" x14ac:dyDescent="0.25">
      <c r="A41" s="26" t="s">
        <v>39</v>
      </c>
      <c r="B41" s="23">
        <v>0</v>
      </c>
      <c r="C41" s="22">
        <v>0</v>
      </c>
      <c r="D41" s="22">
        <f t="shared" si="3"/>
        <v>0</v>
      </c>
      <c r="E41" s="23">
        <v>0</v>
      </c>
      <c r="F41" s="23">
        <v>0</v>
      </c>
      <c r="G41" s="23">
        <v>0</v>
      </c>
      <c r="H41" s="23">
        <f t="shared" si="4"/>
        <v>0</v>
      </c>
    </row>
    <row r="42" spans="1:10" s="5" customFormat="1" ht="26.25" customHeight="1" x14ac:dyDescent="0.25">
      <c r="A42" s="26" t="s">
        <v>40</v>
      </c>
      <c r="B42" s="23">
        <v>0</v>
      </c>
      <c r="C42" s="22">
        <v>0</v>
      </c>
      <c r="D42" s="22">
        <f t="shared" si="3"/>
        <v>0</v>
      </c>
      <c r="E42" s="23">
        <v>0</v>
      </c>
      <c r="F42" s="23">
        <v>0</v>
      </c>
      <c r="G42" s="23">
        <v>0</v>
      </c>
      <c r="H42" s="23">
        <f t="shared" si="4"/>
        <v>0</v>
      </c>
    </row>
    <row r="43" spans="1:10" s="5" customFormat="1" ht="26.25" customHeight="1" x14ac:dyDescent="0.25">
      <c r="A43" s="26" t="s">
        <v>41</v>
      </c>
      <c r="B43" s="23">
        <v>0</v>
      </c>
      <c r="C43" s="22">
        <v>0</v>
      </c>
      <c r="D43" s="22">
        <f t="shared" si="3"/>
        <v>0</v>
      </c>
      <c r="E43" s="23">
        <v>0</v>
      </c>
      <c r="F43" s="23">
        <v>0</v>
      </c>
      <c r="G43" s="23">
        <v>0</v>
      </c>
      <c r="H43" s="23">
        <f t="shared" si="4"/>
        <v>0</v>
      </c>
    </row>
    <row r="44" spans="1:10" s="5" customFormat="1" ht="26.25" customHeight="1" x14ac:dyDescent="0.25">
      <c r="A44" s="26" t="s">
        <v>42</v>
      </c>
      <c r="B44" s="23">
        <v>0</v>
      </c>
      <c r="C44" s="22">
        <v>0</v>
      </c>
      <c r="D44" s="22">
        <f t="shared" si="3"/>
        <v>0</v>
      </c>
      <c r="E44" s="23">
        <v>0</v>
      </c>
      <c r="F44" s="23">
        <v>0</v>
      </c>
      <c r="G44" s="23">
        <v>0</v>
      </c>
      <c r="H44" s="23">
        <f t="shared" si="4"/>
        <v>0</v>
      </c>
    </row>
    <row r="45" spans="1:10" s="5" customFormat="1" ht="26.25" customHeight="1" x14ac:dyDescent="0.25">
      <c r="A45" s="26" t="s">
        <v>43</v>
      </c>
      <c r="B45" s="23">
        <v>0</v>
      </c>
      <c r="C45" s="22">
        <v>0</v>
      </c>
      <c r="D45" s="22">
        <f t="shared" si="3"/>
        <v>0</v>
      </c>
      <c r="E45" s="23">
        <v>0</v>
      </c>
      <c r="F45" s="23">
        <v>0</v>
      </c>
      <c r="G45" s="23">
        <v>0</v>
      </c>
      <c r="H45" s="23">
        <f t="shared" si="4"/>
        <v>0</v>
      </c>
    </row>
    <row r="46" spans="1:10" s="5" customFormat="1" ht="26.25" customHeight="1" x14ac:dyDescent="0.25">
      <c r="A46" s="26" t="s">
        <v>44</v>
      </c>
      <c r="B46" s="23">
        <v>0</v>
      </c>
      <c r="C46" s="22">
        <v>0</v>
      </c>
      <c r="D46" s="22">
        <f t="shared" si="3"/>
        <v>0</v>
      </c>
      <c r="E46" s="23">
        <v>0</v>
      </c>
      <c r="F46" s="23">
        <v>0</v>
      </c>
      <c r="G46" s="23">
        <v>0</v>
      </c>
      <c r="H46" s="23">
        <f t="shared" si="4"/>
        <v>0</v>
      </c>
    </row>
    <row r="47" spans="1:10" s="5" customFormat="1" ht="26.25" customHeight="1" x14ac:dyDescent="0.25">
      <c r="A47" s="25" t="s">
        <v>45</v>
      </c>
      <c r="B47" s="18">
        <v>0</v>
      </c>
      <c r="C47" s="20">
        <v>0</v>
      </c>
      <c r="D47" s="20">
        <f t="shared" si="3"/>
        <v>0</v>
      </c>
      <c r="E47" s="18">
        <v>0</v>
      </c>
      <c r="F47" s="18">
        <v>0</v>
      </c>
      <c r="G47" s="18">
        <v>0</v>
      </c>
      <c r="H47" s="18">
        <f t="shared" si="4"/>
        <v>0</v>
      </c>
    </row>
    <row r="48" spans="1:10" s="5" customFormat="1" ht="26.25" customHeight="1" x14ac:dyDescent="0.25">
      <c r="A48" s="26" t="s">
        <v>46</v>
      </c>
      <c r="B48" s="23">
        <v>0</v>
      </c>
      <c r="C48" s="22">
        <v>0</v>
      </c>
      <c r="D48" s="22">
        <f t="shared" si="3"/>
        <v>0</v>
      </c>
      <c r="E48" s="23">
        <v>0</v>
      </c>
      <c r="F48" s="23">
        <v>0</v>
      </c>
      <c r="G48" s="23">
        <v>0</v>
      </c>
      <c r="H48" s="23">
        <f t="shared" si="4"/>
        <v>0</v>
      </c>
    </row>
    <row r="49" spans="1:8" s="5" customFormat="1" ht="26.25" customHeight="1" x14ac:dyDescent="0.25">
      <c r="A49" s="26" t="s">
        <v>47</v>
      </c>
      <c r="B49" s="23">
        <v>0</v>
      </c>
      <c r="C49" s="22">
        <v>0</v>
      </c>
      <c r="D49" s="22">
        <f t="shared" si="3"/>
        <v>0</v>
      </c>
      <c r="E49" s="23">
        <v>0</v>
      </c>
      <c r="F49" s="23">
        <v>0</v>
      </c>
      <c r="G49" s="23">
        <v>0</v>
      </c>
      <c r="H49" s="23">
        <f t="shared" si="4"/>
        <v>0</v>
      </c>
    </row>
    <row r="50" spans="1:8" s="5" customFormat="1" ht="26.25" customHeight="1" x14ac:dyDescent="0.25">
      <c r="A50" s="26" t="s">
        <v>48</v>
      </c>
      <c r="B50" s="23">
        <v>0</v>
      </c>
      <c r="C50" s="22">
        <v>0</v>
      </c>
      <c r="D50" s="22">
        <f t="shared" si="3"/>
        <v>0</v>
      </c>
      <c r="E50" s="23">
        <v>0</v>
      </c>
      <c r="F50" s="23">
        <v>0</v>
      </c>
      <c r="G50" s="23">
        <v>0</v>
      </c>
      <c r="H50" s="23">
        <f t="shared" si="4"/>
        <v>0</v>
      </c>
    </row>
    <row r="51" spans="1:8" s="5" customFormat="1" ht="26.25" customHeight="1" x14ac:dyDescent="0.25">
      <c r="A51" s="26" t="s">
        <v>49</v>
      </c>
      <c r="B51" s="23">
        <v>0</v>
      </c>
      <c r="C51" s="22">
        <v>0</v>
      </c>
      <c r="D51" s="22">
        <f t="shared" si="3"/>
        <v>0</v>
      </c>
      <c r="E51" s="23">
        <v>0</v>
      </c>
      <c r="F51" s="23">
        <v>0</v>
      </c>
      <c r="G51" s="23">
        <v>0</v>
      </c>
      <c r="H51" s="23">
        <f t="shared" si="4"/>
        <v>0</v>
      </c>
    </row>
    <row r="52" spans="1:8" s="5" customFormat="1" ht="26.25" customHeight="1" x14ac:dyDescent="0.25">
      <c r="A52" s="26" t="s">
        <v>50</v>
      </c>
      <c r="B52" s="23">
        <v>0</v>
      </c>
      <c r="C52" s="22">
        <v>0</v>
      </c>
      <c r="D52" s="22">
        <f t="shared" si="3"/>
        <v>0</v>
      </c>
      <c r="E52" s="23">
        <v>0</v>
      </c>
      <c r="F52" s="23">
        <v>0</v>
      </c>
      <c r="G52" s="23">
        <v>0</v>
      </c>
      <c r="H52" s="23">
        <f t="shared" si="4"/>
        <v>0</v>
      </c>
    </row>
    <row r="53" spans="1:8" s="5" customFormat="1" ht="26.25" customHeight="1" x14ac:dyDescent="0.25">
      <c r="A53" s="26" t="s">
        <v>51</v>
      </c>
      <c r="B53" s="23">
        <v>0</v>
      </c>
      <c r="C53" s="22">
        <v>0</v>
      </c>
      <c r="D53" s="22">
        <f t="shared" si="3"/>
        <v>0</v>
      </c>
      <c r="E53" s="23">
        <v>0</v>
      </c>
      <c r="F53" s="23">
        <v>0</v>
      </c>
      <c r="G53" s="23">
        <v>0</v>
      </c>
      <c r="H53" s="23">
        <f t="shared" si="4"/>
        <v>0</v>
      </c>
    </row>
    <row r="54" spans="1:8" s="5" customFormat="1" ht="26.25" customHeight="1" x14ac:dyDescent="0.25">
      <c r="A54" s="25" t="s">
        <v>52</v>
      </c>
      <c r="B54" s="18">
        <f>+B55+B56+B57+B58+B59+B60+B61+B62+B63</f>
        <v>13983674</v>
      </c>
      <c r="C54" s="20">
        <f>+C55+C56+C57+C58+C59+C60+C61+C62+C63</f>
        <v>29973360</v>
      </c>
      <c r="D54" s="20">
        <f t="shared" si="3"/>
        <v>43957034</v>
      </c>
      <c r="E54" s="18">
        <f t="shared" ref="E54" si="9">+E55+E56+E57+E58+E59+E60+E61+E62+E63</f>
        <v>0</v>
      </c>
      <c r="F54" s="18">
        <f t="shared" ref="F54:G54" si="10">+F55+F56+F57+F58+F59+F60+F61+F62+F63</f>
        <v>1221438.6599999999</v>
      </c>
      <c r="G54" s="18">
        <f t="shared" si="10"/>
        <v>1311046.1700000002</v>
      </c>
      <c r="H54" s="18">
        <f t="shared" si="4"/>
        <v>2532484.83</v>
      </c>
    </row>
    <row r="55" spans="1:8" s="5" customFormat="1" ht="26.25" customHeight="1" x14ac:dyDescent="0.25">
      <c r="A55" s="26" t="s">
        <v>53</v>
      </c>
      <c r="B55" s="23">
        <v>4500034</v>
      </c>
      <c r="C55" s="22">
        <v>20170000</v>
      </c>
      <c r="D55" s="22">
        <f t="shared" si="3"/>
        <v>24670034</v>
      </c>
      <c r="E55" s="23">
        <v>0</v>
      </c>
      <c r="F55" s="23">
        <v>899191.99</v>
      </c>
      <c r="G55" s="23">
        <v>182916.13</v>
      </c>
      <c r="H55" s="23">
        <f t="shared" si="4"/>
        <v>1082108.1200000001</v>
      </c>
    </row>
    <row r="56" spans="1:8" s="5" customFormat="1" ht="26.25" customHeight="1" x14ac:dyDescent="0.25">
      <c r="A56" s="26" t="s">
        <v>54</v>
      </c>
      <c r="B56" s="23">
        <v>200000</v>
      </c>
      <c r="C56" s="22">
        <v>1100000</v>
      </c>
      <c r="D56" s="22">
        <f t="shared" si="3"/>
        <v>1300000</v>
      </c>
      <c r="E56" s="23">
        <v>0</v>
      </c>
      <c r="F56" s="23">
        <v>33040</v>
      </c>
      <c r="G56" s="23">
        <v>492359.96</v>
      </c>
      <c r="H56" s="23">
        <f t="shared" si="4"/>
        <v>525399.96</v>
      </c>
    </row>
    <row r="57" spans="1:8" s="5" customFormat="1" ht="26.25" customHeight="1" x14ac:dyDescent="0.25">
      <c r="A57" s="26" t="s">
        <v>55</v>
      </c>
      <c r="B57" s="23">
        <v>0</v>
      </c>
      <c r="C57" s="22">
        <v>1330000</v>
      </c>
      <c r="D57" s="22">
        <f t="shared" si="3"/>
        <v>1330000</v>
      </c>
      <c r="E57" s="23">
        <v>0</v>
      </c>
      <c r="F57" s="23">
        <v>0</v>
      </c>
      <c r="G57" s="23">
        <v>572595</v>
      </c>
      <c r="H57" s="23">
        <f t="shared" si="4"/>
        <v>572595</v>
      </c>
    </row>
    <row r="58" spans="1:8" s="5" customFormat="1" ht="26.25" customHeight="1" x14ac:dyDescent="0.25">
      <c r="A58" s="26" t="s">
        <v>56</v>
      </c>
      <c r="B58" s="23">
        <v>2075000</v>
      </c>
      <c r="C58" s="22">
        <v>100000</v>
      </c>
      <c r="D58" s="22">
        <f t="shared" si="3"/>
        <v>2175000</v>
      </c>
      <c r="E58" s="23">
        <v>0</v>
      </c>
      <c r="F58" s="23">
        <v>0</v>
      </c>
      <c r="G58" s="23">
        <v>54049.99</v>
      </c>
      <c r="H58" s="23">
        <f t="shared" si="4"/>
        <v>54049.99</v>
      </c>
    </row>
    <row r="59" spans="1:8" s="5" customFormat="1" ht="26.25" customHeight="1" x14ac:dyDescent="0.25">
      <c r="A59" s="26" t="s">
        <v>57</v>
      </c>
      <c r="B59" s="23">
        <v>5832000</v>
      </c>
      <c r="C59" s="22">
        <v>500000</v>
      </c>
      <c r="D59" s="22">
        <f t="shared" si="3"/>
        <v>6332000</v>
      </c>
      <c r="E59" s="23">
        <v>0</v>
      </c>
      <c r="F59" s="23">
        <v>289206.67</v>
      </c>
      <c r="G59" s="23">
        <v>9125.09</v>
      </c>
      <c r="H59" s="23">
        <f t="shared" si="4"/>
        <v>298331.76</v>
      </c>
    </row>
    <row r="60" spans="1:8" s="5" customFormat="1" ht="26.25" customHeight="1" x14ac:dyDescent="0.25">
      <c r="A60" s="26" t="s">
        <v>58</v>
      </c>
      <c r="B60" s="23">
        <v>0</v>
      </c>
      <c r="C60" s="22">
        <v>150000</v>
      </c>
      <c r="D60" s="22">
        <f t="shared" si="3"/>
        <v>150000</v>
      </c>
      <c r="E60" s="23">
        <v>0</v>
      </c>
      <c r="F60" s="23">
        <v>0</v>
      </c>
      <c r="G60" s="23">
        <v>0</v>
      </c>
      <c r="H60" s="23">
        <f t="shared" si="4"/>
        <v>0</v>
      </c>
    </row>
    <row r="61" spans="1:8" s="5" customFormat="1" ht="26.25" customHeight="1" x14ac:dyDescent="0.25">
      <c r="A61" s="26" t="s">
        <v>59</v>
      </c>
      <c r="B61" s="23">
        <v>0</v>
      </c>
      <c r="C61" s="22">
        <v>0</v>
      </c>
      <c r="D61" s="22">
        <f t="shared" si="3"/>
        <v>0</v>
      </c>
      <c r="E61" s="23">
        <v>0</v>
      </c>
      <c r="F61" s="23">
        <v>0</v>
      </c>
      <c r="G61" s="23">
        <v>0</v>
      </c>
      <c r="H61" s="23">
        <f t="shared" si="4"/>
        <v>0</v>
      </c>
    </row>
    <row r="62" spans="1:8" s="5" customFormat="1" ht="26.25" customHeight="1" x14ac:dyDescent="0.25">
      <c r="A62" s="26" t="s">
        <v>60</v>
      </c>
      <c r="B62" s="23">
        <v>1376640</v>
      </c>
      <c r="C62" s="22">
        <v>6623360</v>
      </c>
      <c r="D62" s="22">
        <f t="shared" si="3"/>
        <v>8000000</v>
      </c>
      <c r="E62" s="23">
        <v>0</v>
      </c>
      <c r="F62" s="23">
        <v>0</v>
      </c>
      <c r="G62" s="23">
        <v>0</v>
      </c>
      <c r="H62" s="23">
        <f t="shared" si="4"/>
        <v>0</v>
      </c>
    </row>
    <row r="63" spans="1:8" s="5" customFormat="1" ht="26.25" customHeight="1" x14ac:dyDescent="0.25">
      <c r="A63" s="26" t="s">
        <v>61</v>
      </c>
      <c r="B63" s="23">
        <v>0</v>
      </c>
      <c r="C63" s="22">
        <v>0</v>
      </c>
      <c r="D63" s="22">
        <f t="shared" si="3"/>
        <v>0</v>
      </c>
      <c r="E63" s="23">
        <v>0</v>
      </c>
      <c r="F63" s="23">
        <v>0</v>
      </c>
      <c r="G63" s="23">
        <v>0</v>
      </c>
      <c r="H63" s="23">
        <f t="shared" si="4"/>
        <v>0</v>
      </c>
    </row>
    <row r="64" spans="1:8" s="5" customFormat="1" ht="26.25" customHeight="1" x14ac:dyDescent="0.25">
      <c r="A64" s="25" t="s">
        <v>62</v>
      </c>
      <c r="B64" s="18">
        <f>+B65+B66+B67+B68</f>
        <v>0</v>
      </c>
      <c r="C64" s="20">
        <f t="shared" ref="C64:E64" si="11">+C65+C66+C67+C68</f>
        <v>443993.7</v>
      </c>
      <c r="D64" s="20">
        <f t="shared" si="3"/>
        <v>443993.7</v>
      </c>
      <c r="E64" s="18">
        <f t="shared" si="11"/>
        <v>0</v>
      </c>
      <c r="F64" s="18">
        <f t="shared" ref="F64:G64" si="12">+F65+F66+F67+F68</f>
        <v>0</v>
      </c>
      <c r="G64" s="18">
        <f t="shared" si="12"/>
        <v>0</v>
      </c>
      <c r="H64" s="18">
        <f t="shared" si="4"/>
        <v>0</v>
      </c>
    </row>
    <row r="65" spans="1:8" s="5" customFormat="1" ht="26.25" customHeight="1" x14ac:dyDescent="0.25">
      <c r="A65" s="26" t="s">
        <v>63</v>
      </c>
      <c r="B65" s="23">
        <v>0</v>
      </c>
      <c r="C65" s="22">
        <v>443993.7</v>
      </c>
      <c r="D65" s="22">
        <f t="shared" si="3"/>
        <v>443993.7</v>
      </c>
      <c r="E65" s="23">
        <v>0</v>
      </c>
      <c r="F65" s="23">
        <v>0</v>
      </c>
      <c r="G65" s="23">
        <v>0</v>
      </c>
      <c r="H65" s="23">
        <f t="shared" si="4"/>
        <v>0</v>
      </c>
    </row>
    <row r="66" spans="1:8" s="5" customFormat="1" ht="26.25" customHeight="1" x14ac:dyDescent="0.25">
      <c r="A66" s="26" t="s">
        <v>64</v>
      </c>
      <c r="B66" s="23">
        <v>0</v>
      </c>
      <c r="C66" s="22"/>
      <c r="D66" s="22">
        <f t="shared" si="3"/>
        <v>0</v>
      </c>
      <c r="E66" s="23">
        <v>0</v>
      </c>
      <c r="F66" s="23">
        <v>0</v>
      </c>
      <c r="G66" s="23">
        <v>0</v>
      </c>
      <c r="H66" s="23">
        <f t="shared" si="4"/>
        <v>0</v>
      </c>
    </row>
    <row r="67" spans="1:8" s="5" customFormat="1" ht="26.25" customHeight="1" x14ac:dyDescent="0.25">
      <c r="A67" s="26" t="s">
        <v>65</v>
      </c>
      <c r="B67" s="23">
        <v>0</v>
      </c>
      <c r="C67" s="22">
        <v>0</v>
      </c>
      <c r="D67" s="22">
        <f t="shared" si="3"/>
        <v>0</v>
      </c>
      <c r="E67" s="23">
        <v>0</v>
      </c>
      <c r="F67" s="23">
        <v>0</v>
      </c>
      <c r="G67" s="23">
        <v>0</v>
      </c>
      <c r="H67" s="23">
        <f t="shared" si="4"/>
        <v>0</v>
      </c>
    </row>
    <row r="68" spans="1:8" s="5" customFormat="1" ht="26.25" customHeight="1" x14ac:dyDescent="0.25">
      <c r="A68" s="26" t="s">
        <v>66</v>
      </c>
      <c r="B68" s="23">
        <v>0</v>
      </c>
      <c r="C68" s="22">
        <v>0</v>
      </c>
      <c r="D68" s="22">
        <f t="shared" si="3"/>
        <v>0</v>
      </c>
      <c r="E68" s="23">
        <v>0</v>
      </c>
      <c r="F68" s="23">
        <v>0</v>
      </c>
      <c r="G68" s="23">
        <v>0</v>
      </c>
      <c r="H68" s="23">
        <f t="shared" si="4"/>
        <v>0</v>
      </c>
    </row>
    <row r="69" spans="1:8" s="5" customFormat="1" ht="26.25" customHeight="1" x14ac:dyDescent="0.25">
      <c r="A69" s="25" t="s">
        <v>67</v>
      </c>
      <c r="B69" s="18">
        <v>0</v>
      </c>
      <c r="C69" s="20">
        <v>0</v>
      </c>
      <c r="D69" s="20">
        <f t="shared" si="3"/>
        <v>0</v>
      </c>
      <c r="E69" s="18">
        <v>0</v>
      </c>
      <c r="F69" s="18">
        <v>0</v>
      </c>
      <c r="G69" s="18">
        <v>0</v>
      </c>
      <c r="H69" s="18">
        <f t="shared" si="4"/>
        <v>0</v>
      </c>
    </row>
    <row r="70" spans="1:8" s="5" customFormat="1" ht="26.25" customHeight="1" x14ac:dyDescent="0.25">
      <c r="A70" s="26" t="s">
        <v>68</v>
      </c>
      <c r="B70" s="23">
        <v>0</v>
      </c>
      <c r="C70" s="22">
        <v>0</v>
      </c>
      <c r="D70" s="22">
        <f t="shared" si="3"/>
        <v>0</v>
      </c>
      <c r="E70" s="23">
        <v>0</v>
      </c>
      <c r="F70" s="23">
        <v>0</v>
      </c>
      <c r="G70" s="23">
        <v>0</v>
      </c>
      <c r="H70" s="23">
        <f t="shared" si="4"/>
        <v>0</v>
      </c>
    </row>
    <row r="71" spans="1:8" s="5" customFormat="1" ht="26.25" customHeight="1" x14ac:dyDescent="0.25">
      <c r="A71" s="26" t="s">
        <v>69</v>
      </c>
      <c r="B71" s="23">
        <v>0</v>
      </c>
      <c r="C71" s="22">
        <v>0</v>
      </c>
      <c r="D71" s="22">
        <f t="shared" si="3"/>
        <v>0</v>
      </c>
      <c r="E71" s="23">
        <v>0</v>
      </c>
      <c r="F71" s="23">
        <v>0</v>
      </c>
      <c r="G71" s="23">
        <v>0</v>
      </c>
      <c r="H71" s="23">
        <f t="shared" si="4"/>
        <v>0</v>
      </c>
    </row>
    <row r="72" spans="1:8" s="5" customFormat="1" ht="26.25" customHeight="1" x14ac:dyDescent="0.25">
      <c r="A72" s="25" t="s">
        <v>70</v>
      </c>
      <c r="B72" s="18">
        <v>0</v>
      </c>
      <c r="C72" s="20">
        <v>0</v>
      </c>
      <c r="D72" s="20">
        <f t="shared" si="3"/>
        <v>0</v>
      </c>
      <c r="E72" s="18">
        <v>0</v>
      </c>
      <c r="F72" s="18">
        <v>0</v>
      </c>
      <c r="G72" s="18">
        <v>0</v>
      </c>
      <c r="H72" s="18">
        <f t="shared" si="4"/>
        <v>0</v>
      </c>
    </row>
    <row r="73" spans="1:8" s="5" customFormat="1" ht="26.25" customHeight="1" x14ac:dyDescent="0.25">
      <c r="A73" s="26" t="s">
        <v>71</v>
      </c>
      <c r="B73" s="23">
        <v>0</v>
      </c>
      <c r="C73" s="22">
        <v>0</v>
      </c>
      <c r="D73" s="22">
        <f t="shared" si="3"/>
        <v>0</v>
      </c>
      <c r="E73" s="23">
        <v>0</v>
      </c>
      <c r="F73" s="23">
        <v>0</v>
      </c>
      <c r="G73" s="23">
        <v>0</v>
      </c>
      <c r="H73" s="23">
        <f t="shared" si="4"/>
        <v>0</v>
      </c>
    </row>
    <row r="74" spans="1:8" s="5" customFormat="1" ht="26.25" customHeight="1" x14ac:dyDescent="0.25">
      <c r="A74" s="26" t="s">
        <v>72</v>
      </c>
      <c r="B74" s="23">
        <v>0</v>
      </c>
      <c r="C74" s="22">
        <v>0</v>
      </c>
      <c r="D74" s="22">
        <f t="shared" si="3"/>
        <v>0</v>
      </c>
      <c r="E74" s="23">
        <v>0</v>
      </c>
      <c r="F74" s="23">
        <v>0</v>
      </c>
      <c r="G74" s="23">
        <v>0</v>
      </c>
      <c r="H74" s="23">
        <f t="shared" si="4"/>
        <v>0</v>
      </c>
    </row>
    <row r="75" spans="1:8" s="5" customFormat="1" ht="26.25" customHeight="1" x14ac:dyDescent="0.25">
      <c r="A75" s="26" t="s">
        <v>73</v>
      </c>
      <c r="B75" s="23">
        <v>0</v>
      </c>
      <c r="C75" s="22">
        <v>0</v>
      </c>
      <c r="D75" s="22">
        <f t="shared" si="3"/>
        <v>0</v>
      </c>
      <c r="E75" s="23">
        <v>0</v>
      </c>
      <c r="F75" s="23">
        <v>0</v>
      </c>
      <c r="G75" s="23">
        <v>0</v>
      </c>
      <c r="H75" s="23">
        <f t="shared" si="4"/>
        <v>0</v>
      </c>
    </row>
    <row r="76" spans="1:8" s="5" customFormat="1" ht="26.25" customHeight="1" x14ac:dyDescent="0.25">
      <c r="A76" s="25" t="s">
        <v>74</v>
      </c>
      <c r="B76" s="18">
        <v>0</v>
      </c>
      <c r="C76" s="20">
        <v>0</v>
      </c>
      <c r="D76" s="20">
        <f t="shared" si="3"/>
        <v>0</v>
      </c>
      <c r="E76" s="18">
        <v>0</v>
      </c>
      <c r="F76" s="18">
        <v>0</v>
      </c>
      <c r="G76" s="18">
        <v>0</v>
      </c>
      <c r="H76" s="18">
        <f t="shared" si="4"/>
        <v>0</v>
      </c>
    </row>
    <row r="77" spans="1:8" s="5" customFormat="1" ht="26.25" customHeight="1" x14ac:dyDescent="0.25">
      <c r="A77" s="25" t="s">
        <v>75</v>
      </c>
      <c r="B77" s="23">
        <v>0</v>
      </c>
      <c r="C77" s="22">
        <v>0</v>
      </c>
      <c r="D77" s="22">
        <f t="shared" si="3"/>
        <v>0</v>
      </c>
      <c r="E77" s="23">
        <v>0</v>
      </c>
      <c r="F77" s="23">
        <v>0</v>
      </c>
      <c r="G77" s="23">
        <v>0</v>
      </c>
      <c r="H77" s="23">
        <f t="shared" ref="H77:H83" si="13">+E77+F77+G77</f>
        <v>0</v>
      </c>
    </row>
    <row r="78" spans="1:8" s="5" customFormat="1" ht="26.25" customHeight="1" x14ac:dyDescent="0.25">
      <c r="A78" s="26" t="s">
        <v>76</v>
      </c>
      <c r="B78" s="23">
        <v>0</v>
      </c>
      <c r="C78" s="22">
        <v>0</v>
      </c>
      <c r="D78" s="22">
        <f>+B78+C78</f>
        <v>0</v>
      </c>
      <c r="E78" s="23">
        <v>0</v>
      </c>
      <c r="F78" s="23">
        <v>0</v>
      </c>
      <c r="G78" s="23">
        <v>0</v>
      </c>
      <c r="H78" s="23">
        <f t="shared" si="13"/>
        <v>0</v>
      </c>
    </row>
    <row r="79" spans="1:8" s="5" customFormat="1" ht="26.25" customHeight="1" x14ac:dyDescent="0.25">
      <c r="A79" s="26" t="s">
        <v>77</v>
      </c>
      <c r="B79" s="23">
        <v>0</v>
      </c>
      <c r="C79" s="22">
        <v>0</v>
      </c>
      <c r="D79" s="22">
        <f t="shared" ref="D79:D84" si="14">+B79+C79</f>
        <v>0</v>
      </c>
      <c r="E79" s="23">
        <v>0</v>
      </c>
      <c r="F79" s="23">
        <v>0</v>
      </c>
      <c r="G79" s="23">
        <v>0</v>
      </c>
      <c r="H79" s="23">
        <f t="shared" si="13"/>
        <v>0</v>
      </c>
    </row>
    <row r="80" spans="1:8" s="5" customFormat="1" ht="26.25" customHeight="1" x14ac:dyDescent="0.25">
      <c r="A80" s="25" t="s">
        <v>78</v>
      </c>
      <c r="B80" s="18">
        <v>0</v>
      </c>
      <c r="C80" s="20">
        <v>0</v>
      </c>
      <c r="D80" s="20">
        <f t="shared" si="14"/>
        <v>0</v>
      </c>
      <c r="E80" s="18">
        <v>0</v>
      </c>
      <c r="F80" s="18">
        <v>0</v>
      </c>
      <c r="G80" s="18">
        <v>0</v>
      </c>
      <c r="H80" s="18">
        <f t="shared" si="13"/>
        <v>0</v>
      </c>
    </row>
    <row r="81" spans="1:8" s="5" customFormat="1" ht="26.25" customHeight="1" x14ac:dyDescent="0.25">
      <c r="A81" s="26" t="s">
        <v>79</v>
      </c>
      <c r="B81" s="23">
        <v>0</v>
      </c>
      <c r="C81" s="22">
        <v>0</v>
      </c>
      <c r="D81" s="22">
        <f t="shared" si="14"/>
        <v>0</v>
      </c>
      <c r="E81" s="23">
        <v>0</v>
      </c>
      <c r="F81" s="23">
        <v>0</v>
      </c>
      <c r="G81" s="23">
        <v>0</v>
      </c>
      <c r="H81" s="23">
        <f t="shared" si="13"/>
        <v>0</v>
      </c>
    </row>
    <row r="82" spans="1:8" s="5" customFormat="1" ht="26.25" customHeight="1" x14ac:dyDescent="0.25">
      <c r="A82" s="26" t="s">
        <v>80</v>
      </c>
      <c r="B82" s="23">
        <v>0</v>
      </c>
      <c r="C82" s="22">
        <v>0</v>
      </c>
      <c r="D82" s="22">
        <f t="shared" si="14"/>
        <v>0</v>
      </c>
      <c r="E82" s="23">
        <v>0</v>
      </c>
      <c r="F82" s="23">
        <v>0</v>
      </c>
      <c r="G82" s="23">
        <v>0</v>
      </c>
      <c r="H82" s="23">
        <f t="shared" si="13"/>
        <v>0</v>
      </c>
    </row>
    <row r="83" spans="1:8" s="5" customFormat="1" ht="26.25" customHeight="1" x14ac:dyDescent="0.25">
      <c r="A83" s="25" t="s">
        <v>81</v>
      </c>
      <c r="B83" s="18">
        <v>0</v>
      </c>
      <c r="C83" s="20">
        <v>0</v>
      </c>
      <c r="D83" s="20">
        <f t="shared" si="14"/>
        <v>0</v>
      </c>
      <c r="E83" s="18">
        <v>0</v>
      </c>
      <c r="F83" s="18">
        <v>0</v>
      </c>
      <c r="G83" s="18">
        <v>0</v>
      </c>
      <c r="H83" s="18">
        <f t="shared" si="13"/>
        <v>0</v>
      </c>
    </row>
    <row r="84" spans="1:8" s="5" customFormat="1" ht="26.25" customHeight="1" x14ac:dyDescent="0.25">
      <c r="A84" s="26" t="s">
        <v>82</v>
      </c>
      <c r="B84" s="23">
        <v>0</v>
      </c>
      <c r="C84" s="22">
        <v>0</v>
      </c>
      <c r="D84" s="22">
        <f t="shared" si="14"/>
        <v>0</v>
      </c>
      <c r="E84" s="23">
        <v>0</v>
      </c>
      <c r="F84" s="23">
        <v>0</v>
      </c>
      <c r="G84" s="23">
        <v>0</v>
      </c>
      <c r="H84" s="23">
        <f>+E84+F84+G84</f>
        <v>0</v>
      </c>
    </row>
    <row r="85" spans="1:8" s="5" customFormat="1" ht="26.25" customHeight="1" x14ac:dyDescent="0.25">
      <c r="A85" s="16" t="s">
        <v>83</v>
      </c>
      <c r="B85" s="17">
        <f>+B12+B18+B28+B38+B54+B64</f>
        <v>2241703924</v>
      </c>
      <c r="C85" s="17">
        <f>+C12+C18+C28+C38+C54+C64</f>
        <v>211116436.59999996</v>
      </c>
      <c r="D85" s="17">
        <f>+D12+D18+D28+D38+D54+D64+D69+D72+D76+D80+D83</f>
        <v>2452820360.5999999</v>
      </c>
      <c r="E85" s="17">
        <f t="shared" ref="E85" si="15">+E76+E72+E69+E64+E54+E47+E38+E28+E18+E12</f>
        <v>95722292.409999996</v>
      </c>
      <c r="F85" s="17">
        <f t="shared" ref="F85:G85" si="16">+F76+F72+F69+F64+F54+F47+F38+F28+F18+F12</f>
        <v>146509463.09999999</v>
      </c>
      <c r="G85" s="17">
        <f t="shared" si="16"/>
        <v>131563131.12</v>
      </c>
      <c r="H85" s="17">
        <f>SUM(E85:G85)</f>
        <v>373794886.63</v>
      </c>
    </row>
    <row r="86" spans="1:8" ht="21.75" customHeight="1" x14ac:dyDescent="0.35">
      <c r="D86" s="3"/>
      <c r="H86" s="3"/>
    </row>
    <row r="87" spans="1:8" ht="21.75" customHeight="1" x14ac:dyDescent="0.35">
      <c r="H87" s="3"/>
    </row>
    <row r="88" spans="1:8" ht="21.75" customHeight="1" x14ac:dyDescent="0.35">
      <c r="H88" s="3"/>
    </row>
    <row r="89" spans="1:8" ht="21.75" customHeight="1" x14ac:dyDescent="0.35">
      <c r="H89" s="3"/>
    </row>
    <row r="90" spans="1:8" ht="21.75" customHeight="1" x14ac:dyDescent="0.35">
      <c r="H90" s="3"/>
    </row>
    <row r="91" spans="1:8" ht="21.75" customHeight="1" thickBot="1" x14ac:dyDescent="0.4">
      <c r="E91" s="4"/>
      <c r="F91" s="4"/>
      <c r="G91" s="4"/>
      <c r="H91" s="4"/>
    </row>
    <row r="92" spans="1:8" ht="16.5" customHeight="1" thickBot="1" x14ac:dyDescent="0.3">
      <c r="A92" s="11" t="s">
        <v>85</v>
      </c>
      <c r="B92" s="32" t="s">
        <v>90</v>
      </c>
      <c r="C92" s="33"/>
      <c r="D92" s="9"/>
      <c r="E92" s="12"/>
      <c r="F92" s="12"/>
      <c r="G92" s="12"/>
      <c r="H92" s="12"/>
    </row>
    <row r="93" spans="1:8" ht="32.25" thickBot="1" x14ac:dyDescent="0.3">
      <c r="A93" s="11" t="s">
        <v>86</v>
      </c>
      <c r="B93" s="32"/>
      <c r="C93" s="33"/>
      <c r="D93" s="9"/>
      <c r="E93" s="12"/>
      <c r="F93" s="12"/>
      <c r="G93" s="12"/>
      <c r="H93" s="12"/>
    </row>
    <row r="94" spans="1:8" ht="63.75" thickBot="1" x14ac:dyDescent="0.3">
      <c r="A94" s="13" t="s">
        <v>87</v>
      </c>
      <c r="B94" s="32"/>
      <c r="C94" s="33"/>
      <c r="D94" s="14"/>
      <c r="E94" s="14"/>
      <c r="F94" s="14"/>
      <c r="G94" s="14"/>
      <c r="H94" s="12"/>
    </row>
    <row r="95" spans="1:8" ht="21.75" customHeight="1" x14ac:dyDescent="0.25">
      <c r="A95" s="9"/>
      <c r="B95" s="14"/>
      <c r="C95" s="15"/>
      <c r="D95" s="15"/>
      <c r="E95" s="15"/>
      <c r="F95" s="15"/>
      <c r="G95" s="15"/>
      <c r="H95" s="12"/>
    </row>
    <row r="96" spans="1:8" ht="21.75" customHeight="1" x14ac:dyDescent="0.25">
      <c r="A96" s="9"/>
      <c r="B96" s="9"/>
      <c r="C96" s="15"/>
      <c r="D96" s="15"/>
      <c r="E96" s="15"/>
      <c r="F96" s="15"/>
      <c r="G96" s="15"/>
      <c r="H96" s="12"/>
    </row>
    <row r="97" spans="1:8" ht="21.75" customHeight="1" x14ac:dyDescent="0.25">
      <c r="A97" s="9"/>
      <c r="B97" s="9"/>
      <c r="C97" s="9"/>
      <c r="D97" s="9"/>
      <c r="E97" s="9"/>
      <c r="F97" s="9"/>
      <c r="G97" s="9"/>
      <c r="H97" s="9"/>
    </row>
    <row r="98" spans="1:8" ht="21.75" customHeight="1" x14ac:dyDescent="0.25">
      <c r="A98" s="9"/>
      <c r="B98" s="9"/>
      <c r="C98" s="9"/>
      <c r="D98" s="9"/>
      <c r="E98" s="9"/>
      <c r="F98" s="9"/>
      <c r="G98" s="9"/>
      <c r="H98" s="9"/>
    </row>
    <row r="99" spans="1:8" ht="21.75" customHeight="1" x14ac:dyDescent="0.25">
      <c r="A99" s="9"/>
      <c r="B99" s="9"/>
      <c r="C99" s="9"/>
      <c r="D99" s="9"/>
      <c r="E99" s="9"/>
      <c r="F99" s="9"/>
      <c r="G99" s="9"/>
      <c r="H99" s="9"/>
    </row>
    <row r="100" spans="1:8" ht="21.75" customHeight="1" x14ac:dyDescent="0.25">
      <c r="A100" s="9"/>
      <c r="B100" s="9"/>
      <c r="C100" s="9"/>
      <c r="D100" s="9"/>
      <c r="E100" s="9"/>
      <c r="F100" s="9"/>
      <c r="G100" s="9"/>
      <c r="H100" s="9"/>
    </row>
    <row r="101" spans="1:8" ht="21.75" customHeight="1" x14ac:dyDescent="0.25">
      <c r="A101" s="9"/>
      <c r="B101" s="9"/>
      <c r="C101" s="9"/>
      <c r="D101" s="9"/>
      <c r="E101" s="9"/>
      <c r="F101" s="9"/>
      <c r="G101" s="9"/>
      <c r="H101" s="9"/>
    </row>
    <row r="102" spans="1:8" ht="21.75" customHeight="1" x14ac:dyDescent="0.25">
      <c r="A102" s="9"/>
      <c r="B102" s="9"/>
      <c r="C102" s="9"/>
      <c r="D102" s="9"/>
      <c r="E102" s="9"/>
      <c r="F102" s="9"/>
      <c r="G102" s="9"/>
      <c r="H102" s="9"/>
    </row>
    <row r="103" spans="1:8" ht="21.75" customHeight="1" x14ac:dyDescent="0.25">
      <c r="A103" s="9"/>
      <c r="B103" s="9"/>
      <c r="C103" s="9"/>
      <c r="D103" s="9"/>
      <c r="E103" s="9"/>
      <c r="F103" s="9"/>
      <c r="G103" s="9"/>
      <c r="H103" s="9"/>
    </row>
    <row r="104" spans="1:8" ht="21.75" customHeight="1" x14ac:dyDescent="0.25">
      <c r="A104" s="9"/>
      <c r="B104" s="9"/>
      <c r="C104" s="30"/>
      <c r="D104" s="30"/>
      <c r="E104" s="30"/>
      <c r="F104" s="27"/>
      <c r="G104" s="27"/>
      <c r="H104" s="9"/>
    </row>
    <row r="105" spans="1:8" ht="21.75" customHeight="1" x14ac:dyDescent="0.25">
      <c r="A105" s="9"/>
      <c r="B105" s="9"/>
      <c r="C105" s="15"/>
      <c r="D105" s="15"/>
      <c r="E105" s="15"/>
      <c r="F105" s="15"/>
      <c r="G105" s="15"/>
      <c r="H105" s="9"/>
    </row>
    <row r="106" spans="1:8" ht="21.75" customHeight="1" x14ac:dyDescent="0.25">
      <c r="A106" s="9"/>
      <c r="B106" s="9"/>
      <c r="C106" s="15"/>
      <c r="D106" s="15"/>
      <c r="E106" s="15"/>
      <c r="F106" s="15"/>
      <c r="G106" s="15"/>
      <c r="H106" s="9"/>
    </row>
    <row r="107" spans="1:8" ht="21.75" customHeight="1" x14ac:dyDescent="0.25">
      <c r="A107" s="9"/>
      <c r="B107" s="9"/>
      <c r="C107" s="9"/>
      <c r="D107" s="9"/>
      <c r="E107" s="9"/>
      <c r="F107" s="9"/>
      <c r="G107" s="9"/>
      <c r="H107" s="9"/>
    </row>
    <row r="108" spans="1:8" ht="21.75" customHeight="1" x14ac:dyDescent="0.35">
      <c r="C108" s="8"/>
      <c r="D108" s="8"/>
      <c r="E108" s="8"/>
      <c r="F108" s="8"/>
      <c r="G108" s="8"/>
    </row>
    <row r="109" spans="1:8" ht="21.75" customHeight="1" x14ac:dyDescent="0.35">
      <c r="C109" s="7"/>
      <c r="D109" s="7"/>
      <c r="E109" s="7"/>
      <c r="F109" s="7"/>
      <c r="G109" s="7"/>
    </row>
    <row r="110" spans="1:8" ht="21.75" customHeight="1" x14ac:dyDescent="0.35">
      <c r="C110" s="7"/>
      <c r="D110" s="7"/>
      <c r="E110" s="7"/>
      <c r="F110" s="7"/>
      <c r="G110" s="7"/>
    </row>
  </sheetData>
  <mergeCells count="12">
    <mergeCell ref="A3:H3"/>
    <mergeCell ref="C104:E104"/>
    <mergeCell ref="B9:B10"/>
    <mergeCell ref="C9:C10"/>
    <mergeCell ref="D9:D10"/>
    <mergeCell ref="B92:C94"/>
    <mergeCell ref="A9:A10"/>
    <mergeCell ref="A4:H4"/>
    <mergeCell ref="A5:H5"/>
    <mergeCell ref="A6:H6"/>
    <mergeCell ref="A7:H7"/>
    <mergeCell ref="E9:H9"/>
  </mergeCells>
  <phoneticPr fontId="2" type="noConversion"/>
  <pageMargins left="0.5" right="0.4" top="0.19" bottom="0.17" header="0.17" footer="0.17"/>
  <pageSetup scale="4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Solonel Trinidad</dc:creator>
  <cp:lastModifiedBy>Daniela Michelle Gomez Medrano</cp:lastModifiedBy>
  <cp:lastPrinted>2026-04-13T13:02:53Z</cp:lastPrinted>
  <dcterms:created xsi:type="dcterms:W3CDTF">2015-06-05T18:19:34Z</dcterms:created>
  <dcterms:modified xsi:type="dcterms:W3CDTF">2026-04-13T13:03:23Z</dcterms:modified>
</cp:coreProperties>
</file>