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2022\EJEC- TRANSP. JUNIO 2022\"/>
    </mc:Choice>
  </mc:AlternateContent>
  <bookViews>
    <workbookView xWindow="0" yWindow="0" windowWidth="24000" windowHeight="9330" firstSheet="1" activeTab="1"/>
  </bookViews>
  <sheets>
    <sheet name="P1Presupuesto Aprobado 2021" sheetId="4" r:id="rId1"/>
    <sheet name="Ejec- Presup-Enero-Junio-2022 " sheetId="2" r:id="rId2"/>
  </sheets>
  <definedNames>
    <definedName name="_xlnm.Print_Area" localSheetId="1">'Ejec- Presup-Enero-Junio-2022 '!$A$1:$K$105</definedName>
    <definedName name="_xlnm.Print_Area" localSheetId="0">'P1Presupuesto Aprobado 2021'!$C$98:$E$103</definedName>
    <definedName name="_xlnm.Print_Titles" localSheetId="1">'Ejec- Presup-Enero-Junio-2022 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/>
  <c r="K62" i="2" l="1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61" i="2"/>
  <c r="K52" i="2"/>
  <c r="K53" i="2"/>
  <c r="K54" i="2"/>
  <c r="K55" i="2"/>
  <c r="K56" i="2"/>
  <c r="K57" i="2"/>
  <c r="K58" i="2"/>
  <c r="K59" i="2"/>
  <c r="K51" i="2"/>
  <c r="K26" i="2"/>
  <c r="K27" i="2"/>
  <c r="K28" i="2"/>
  <c r="K29" i="2"/>
  <c r="K30" i="2"/>
  <c r="K31" i="2"/>
  <c r="K32" i="2"/>
  <c r="K33" i="2"/>
  <c r="K25" i="2"/>
  <c r="K16" i="2"/>
  <c r="K17" i="2"/>
  <c r="K18" i="2"/>
  <c r="K19" i="2"/>
  <c r="K20" i="2"/>
  <c r="K22" i="2"/>
  <c r="K23" i="2"/>
  <c r="K15" i="2"/>
  <c r="K10" i="2"/>
  <c r="K11" i="2"/>
  <c r="K12" i="2"/>
  <c r="K13" i="2"/>
  <c r="K9" i="2"/>
  <c r="J60" i="2" l="1"/>
  <c r="J50" i="2"/>
  <c r="J34" i="2"/>
  <c r="J24" i="2"/>
  <c r="J14" i="2"/>
  <c r="J8" i="2"/>
  <c r="J81" i="2" l="1"/>
  <c r="K35" i="2"/>
  <c r="I24" i="2"/>
  <c r="I60" i="2"/>
  <c r="I50" i="2"/>
  <c r="I34" i="2"/>
  <c r="I14" i="2"/>
  <c r="K36" i="2"/>
  <c r="K37" i="2"/>
  <c r="K38" i="2"/>
  <c r="K39" i="2"/>
  <c r="K40" i="2"/>
  <c r="K41" i="2"/>
  <c r="K42" i="2"/>
  <c r="K44" i="2"/>
  <c r="K45" i="2"/>
  <c r="K46" i="2"/>
  <c r="K47" i="2"/>
  <c r="K48" i="2"/>
  <c r="K49" i="2"/>
  <c r="I8" i="2"/>
  <c r="I81" i="2" l="1"/>
  <c r="E60" i="2"/>
  <c r="F60" i="2"/>
  <c r="G60" i="2"/>
  <c r="H60" i="2"/>
  <c r="E50" i="2"/>
  <c r="F50" i="2"/>
  <c r="G50" i="2"/>
  <c r="H50" i="2"/>
  <c r="K50" i="2" l="1"/>
  <c r="K60" i="2"/>
  <c r="G21" i="2"/>
  <c r="K21" i="2" s="1"/>
  <c r="H34" i="2"/>
  <c r="H24" i="2"/>
  <c r="H8" i="2"/>
  <c r="H14" i="2"/>
  <c r="H81" i="2" l="1"/>
  <c r="D61" i="2"/>
  <c r="C24" i="2"/>
  <c r="C60" i="2"/>
  <c r="C50" i="2"/>
  <c r="D52" i="2"/>
  <c r="D53" i="2"/>
  <c r="D54" i="2"/>
  <c r="D55" i="2"/>
  <c r="D56" i="2"/>
  <c r="D57" i="2"/>
  <c r="D58" i="2"/>
  <c r="D59" i="2"/>
  <c r="D51" i="2"/>
  <c r="D26" i="2"/>
  <c r="D27" i="2"/>
  <c r="D28" i="2"/>
  <c r="D29" i="2"/>
  <c r="D30" i="2"/>
  <c r="D31" i="2"/>
  <c r="D32" i="2"/>
  <c r="D33" i="2"/>
  <c r="D25" i="2"/>
  <c r="D23" i="2"/>
  <c r="D22" i="2"/>
  <c r="D21" i="2"/>
  <c r="D20" i="2"/>
  <c r="C14" i="2"/>
  <c r="C81" i="2" l="1"/>
  <c r="G34" i="2" l="1"/>
  <c r="G24" i="2"/>
  <c r="G14" i="2"/>
  <c r="G8" i="2"/>
  <c r="G81" i="2" l="1"/>
  <c r="F14" i="2"/>
  <c r="E8" i="2"/>
  <c r="F34" i="2"/>
  <c r="F8" i="2"/>
  <c r="F24" i="2"/>
  <c r="K8" i="2" l="1"/>
  <c r="F81" i="2"/>
  <c r="D24" i="2"/>
  <c r="D60" i="2"/>
  <c r="D34" i="2"/>
  <c r="D14" i="2"/>
  <c r="D8" i="2"/>
  <c r="B60" i="2" l="1"/>
  <c r="B50" i="2"/>
  <c r="D50" i="2" s="1"/>
  <c r="D81" i="2" s="1"/>
  <c r="E34" i="2"/>
  <c r="K34" i="2" s="1"/>
  <c r="B34" i="2"/>
  <c r="E24" i="2"/>
  <c r="K24" i="2" s="1"/>
  <c r="B24" i="2"/>
  <c r="E14" i="2"/>
  <c r="B14" i="2"/>
  <c r="B8" i="2"/>
  <c r="E81" i="2" l="1"/>
  <c r="K14" i="2"/>
  <c r="K81" i="2" s="1"/>
  <c r="B81" i="2"/>
  <c r="E64" i="4"/>
  <c r="D64" i="4"/>
  <c r="E54" i="4"/>
  <c r="D54" i="4"/>
  <c r="E47" i="4"/>
  <c r="E40" i="4"/>
  <c r="E38" i="4"/>
  <c r="D38" i="4"/>
  <c r="E28" i="4"/>
  <c r="D28" i="4"/>
  <c r="E18" i="4"/>
  <c r="D18" i="4"/>
  <c r="E12" i="4"/>
  <c r="D12" i="4"/>
  <c r="D85" i="4" l="1"/>
  <c r="E85" i="4"/>
</calcChain>
</file>

<file path=xl/sharedStrings.xml><?xml version="1.0" encoding="utf-8"?>
<sst xmlns="http://schemas.openxmlformats.org/spreadsheetml/2006/main" count="192" uniqueCount="119">
  <si>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</si>
  <si>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</si>
  <si>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</si>
  <si>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</si>
  <si>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</si>
  <si>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</si>
  <si>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</si>
  <si>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</si>
  <si>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</si>
  <si>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</si>
  <si>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</si>
  <si>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</si>
  <si>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</si>
  <si>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</si>
  <si>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</si>
  <si>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</si>
  <si>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</si>
  <si>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</si>
  <si>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</si>
  <si>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</si>
  <si>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</si>
  <si>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</si>
  <si>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</si>
  <si>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</si>
  <si>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</si>
  <si>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</si>
  <si>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</si>
  <si>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</si>
  <si>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</si>
  <si>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</si>
  <si>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</si>
  <si>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</si>
  <si>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</si>
  <si>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</si>
  <si>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</si>
  <si>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</si>
  <si>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</si>
  <si>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</si>
  <si>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</si>
  <si>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</si>
  <si>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</si>
  <si>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</si>
  <si>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</si>
  <si>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</si>
  <si>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</si>
  <si>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</si>
  <si>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</si>
  <si>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</si>
  <si>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</si>
  <si>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</si>
  <si>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</si>
  <si>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</si>
  <si>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</si>
  <si>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</si>
  <si>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</si>
  <si>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</si>
  <si>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</si>
  <si>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</si>
  <si>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</si>
  <si>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</si>
  <si>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</si>
  <si>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</si>
  <si>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</si>
  <si>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</si>
  <si>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</si>
  <si>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</si>
  <si>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</si>
  <si>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</si>
  <si>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</si>
  <si>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</si>
  <si>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</si>
  <si>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</si>
  <si>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</si>
  <si>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</si>
  <si>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</si>
  <si>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</si>
  <si>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</si>
  <si>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</si>
  <si>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 xml:space="preserve">                                            Consejo Nacional para la Niñez y la Adolescencia</t>
  </si>
  <si>
    <t xml:space="preserve">                                                          Presupuesto de Gasto y Aplicaciones financieras </t>
  </si>
  <si>
    <t xml:space="preserve">                                                                                                                Año 2021</t>
  </si>
  <si>
    <t xml:space="preserve">                                                                                                                 En RD$ </t>
  </si>
  <si>
    <t>Hora  : 10:15 a.m.</t>
  </si>
  <si>
    <t>Formato: EXCEL</t>
  </si>
  <si>
    <t>Fecha :   6/1/2022</t>
  </si>
  <si>
    <t xml:space="preserve">            Preparado por:                                                    Revisado por:</t>
  </si>
  <si>
    <t xml:space="preserve">      ___________________                                      _________________</t>
  </si>
  <si>
    <t>____________________</t>
  </si>
  <si>
    <t xml:space="preserve">                            Nicomedes de Jesus Capriles</t>
  </si>
  <si>
    <t xml:space="preserve">                               Director Adm. Y Financiero</t>
  </si>
  <si>
    <t xml:space="preserve">        Aprobado por:</t>
  </si>
  <si>
    <t xml:space="preserve">         Francisco Medina                                              Florinda Matrillé</t>
  </si>
  <si>
    <t>Enc. Seccion de Presupuesto                                Encda. Financiera</t>
  </si>
  <si>
    <t xml:space="preserve">Gasto devengado </t>
  </si>
  <si>
    <t xml:space="preserve">Enero </t>
  </si>
  <si>
    <t xml:space="preserve">Total </t>
  </si>
  <si>
    <t xml:space="preserve">        Total general</t>
  </si>
  <si>
    <t>Febrero</t>
  </si>
  <si>
    <t>Presupuesto Vigente</t>
  </si>
  <si>
    <t xml:space="preserve">   DETALLE</t>
  </si>
  <si>
    <t xml:space="preserve">  2 - GASTOS</t>
  </si>
  <si>
    <t>Marzo</t>
  </si>
  <si>
    <t>Modificaciones Presupuestaria</t>
  </si>
  <si>
    <t>Abril</t>
  </si>
  <si>
    <t>Mayo</t>
  </si>
  <si>
    <t>2.3.5 - CUERO, CAUCHO Y PLASTICOS</t>
  </si>
  <si>
    <t>Junio</t>
  </si>
  <si>
    <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</si>
  <si>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</si>
  <si>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</si>
  <si>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En RD$ 586,417,075.72</t>
  </si>
  <si>
    <t xml:space="preserve">                                                                                                                                                        Presupuesto de Gastos y Aplicaciones Financieras                                           Formato:   EXCEL   </t>
  </si>
  <si>
    <t xml:space="preserve">                                                                                                                                                        Consejo Nacional para la Niñez y la Adolescencia                                            Fecha:  07/7/2022</t>
  </si>
  <si>
    <t xml:space="preserve">                                                                                                                                                                                         Año 2022                                                                                   Hora:    11:45 A.M.                             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</si>
  <si>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. se realizo ajuste del lib de pago No. 3063, rechazado por cuenta cerrada a personal por un monto de</t>
    </r>
    <r>
      <rPr>
        <b/>
        <sz val="8"/>
        <color theme="1"/>
        <rFont val="Calibri"/>
        <family val="2"/>
        <scheme val="minor"/>
      </rPr>
      <t xml:space="preserve"> RD$ 8,150.00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</si>
  <si>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2708 d/f 18/5/2022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RD$ 187,620.00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</si>
  <si>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2577 d/f 13/5/2022 el cual fue anulado por error en el objetal, por un monto de </t>
    </r>
    <r>
      <rPr>
        <b/>
        <sz val="8"/>
        <color theme="1"/>
        <rFont val="Calibri"/>
        <family val="2"/>
        <scheme val="minor"/>
      </rPr>
      <t>RD$ 94,400.00</t>
    </r>
  </si>
  <si>
    <r>
      <t xml:space="preserve">Nota </t>
    </r>
    <r>
      <rPr>
        <sz val="8"/>
        <color theme="1"/>
        <rFont val="Calibri"/>
        <family val="2"/>
        <scheme val="minor"/>
      </rPr>
      <t xml:space="preserve"> En el mes de abril se anuló el libramiento No.1475 d/f 22/03/2022 por un valor de</t>
    </r>
    <r>
      <rPr>
        <b/>
        <sz val="8"/>
        <color theme="1"/>
        <rFont val="Calibri"/>
        <family val="2"/>
        <scheme val="minor"/>
      </rPr>
      <t xml:space="preserve"> RD$458,814.68</t>
    </r>
    <r>
      <rPr>
        <sz val="8"/>
        <color theme="1"/>
        <rFont val="Calibri"/>
        <family val="2"/>
        <scheme val="minor"/>
      </rPr>
      <t>, para la corrección de la cuenta objetal</t>
    </r>
  </si>
  <si>
    <t>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</si>
</sst>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165" fontId="3" fillId="0" borderId="1" xfId="0" applyNumberFormat="1" applyFont="1" applyBorder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39" fontId="0" fillId="0" borderId="0" xfId="0" applyNumberFormat="1"/>
    <xf numFmtId="39" fontId="3" fillId="0" borderId="0" xfId="0" applyNumberFormat="1" applyFont="1"/>
    <xf numFmtId="39" fontId="3" fillId="0" borderId="0" xfId="0" applyNumberFormat="1" applyFont="1" applyBorder="1"/>
    <xf numFmtId="39" fontId="3" fillId="4" borderId="2" xfId="0" applyNumberFormat="1" applyFont="1" applyFill="1" applyBorder="1"/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1" fillId="0" borderId="0" xfId="0" applyFont="1" applyBorder="1" applyAlignment="1">
      <alignment horizontal="left"/>
    </xf>
    <xf numFmtId="0" fontId="13" fillId="4" borderId="2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9" fillId="3" borderId="3" xfId="0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left" wrapText="1" readingOrder="1"/>
    </xf>
    <xf numFmtId="165" fontId="16" fillId="0" borderId="1" xfId="0" applyNumberFormat="1" applyFont="1" applyBorder="1" applyAlignment="1">
      <alignment wrapText="1" readingOrder="1"/>
    </xf>
    <xf numFmtId="0" fontId="16" fillId="5" borderId="0" xfId="0" applyFont="1" applyFill="1" applyAlignment="1">
      <alignment horizontal="left" wrapText="1" readingOrder="1"/>
    </xf>
    <xf numFmtId="39" fontId="16" fillId="5" borderId="0" xfId="0" applyNumberFormat="1" applyFont="1" applyFill="1" applyAlignment="1">
      <alignment wrapText="1" readingOrder="1"/>
    </xf>
    <xf numFmtId="4" fontId="16" fillId="5" borderId="0" xfId="0" applyNumberFormat="1" applyFont="1" applyFill="1" applyAlignment="1">
      <alignment wrapText="1" readingOrder="1"/>
    </xf>
    <xf numFmtId="0" fontId="17" fillId="0" borderId="0" xfId="0" applyFont="1" applyAlignment="1">
      <alignment horizontal="left" wrapText="1" readingOrder="1"/>
    </xf>
    <xf numFmtId="39" fontId="17" fillId="0" borderId="0" xfId="0" applyNumberFormat="1" applyFont="1" applyAlignment="1">
      <alignment wrapText="1" readingOrder="1"/>
    </xf>
    <xf numFmtId="4" fontId="17" fillId="0" borderId="0" xfId="0" applyNumberFormat="1" applyFont="1" applyAlignment="1">
      <alignment wrapText="1" readingOrder="1"/>
    </xf>
    <xf numFmtId="0" fontId="16" fillId="0" borderId="0" xfId="0" applyFont="1" applyAlignment="1">
      <alignment horizontal="left" wrapText="1" readingOrder="1"/>
    </xf>
    <xf numFmtId="39" fontId="16" fillId="0" borderId="0" xfId="0" applyNumberFormat="1" applyFont="1" applyAlignment="1">
      <alignment wrapText="1" readingOrder="1"/>
    </xf>
    <xf numFmtId="0" fontId="16" fillId="0" borderId="0" xfId="0" applyFont="1" applyBorder="1" applyAlignment="1">
      <alignment horizontal="left" wrapText="1" readingOrder="1"/>
    </xf>
    <xf numFmtId="39" fontId="16" fillId="0" borderId="0" xfId="0" applyNumberFormat="1" applyFont="1" applyBorder="1" applyAlignment="1">
      <alignment wrapText="1" readingOrder="1"/>
    </xf>
    <xf numFmtId="4" fontId="16" fillId="0" borderId="0" xfId="0" applyNumberFormat="1" applyFont="1" applyBorder="1" applyAlignment="1">
      <alignment wrapText="1" readingOrder="1"/>
    </xf>
    <xf numFmtId="39" fontId="17" fillId="0" borderId="0" xfId="0" applyNumberFormat="1" applyFont="1" applyBorder="1" applyAlignment="1">
      <alignment wrapText="1" readingOrder="1"/>
    </xf>
    <xf numFmtId="0" fontId="18" fillId="4" borderId="2" xfId="0" applyFont="1" applyFill="1" applyBorder="1" applyAlignment="1">
      <alignment horizontal="center" vertical="center" wrapText="1" readingOrder="1"/>
    </xf>
    <xf numFmtId="39" fontId="16" fillId="4" borderId="2" xfId="0" applyNumberFormat="1" applyFont="1" applyFill="1" applyBorder="1" applyAlignment="1">
      <alignment wrapText="1" readingOrder="1"/>
    </xf>
    <xf numFmtId="4" fontId="16" fillId="4" borderId="2" xfId="0" applyNumberFormat="1" applyFont="1" applyFill="1" applyBorder="1" applyAlignment="1">
      <alignment wrapText="1" readingOrder="1"/>
    </xf>
    <xf numFmtId="0" fontId="17" fillId="0" borderId="0" xfId="0" applyFont="1" applyAlignment="1">
      <alignment wrapText="1" readingOrder="1"/>
    </xf>
    <xf numFmtId="40" fontId="17" fillId="0" borderId="0" xfId="0" applyNumberFormat="1" applyFont="1" applyAlignment="1">
      <alignment wrapText="1" readingOrder="1"/>
    </xf>
    <xf numFmtId="166" fontId="17" fillId="0" borderId="0" xfId="0" applyNumberFormat="1" applyFont="1" applyAlignment="1">
      <alignment wrapText="1" readingOrder="1"/>
    </xf>
    <xf numFmtId="0" fontId="16" fillId="0" borderId="0" xfId="0" applyFont="1" applyAlignment="1">
      <alignment wrapText="1" readingOrder="1"/>
    </xf>
    <xf numFmtId="0" fontId="16" fillId="6" borderId="0" xfId="0" applyFont="1" applyFill="1" applyAlignment="1">
      <alignment wrapText="1" readingOrder="1"/>
    </xf>
    <xf numFmtId="0" fontId="17" fillId="0" borderId="0" xfId="0" applyFont="1" applyAlignment="1">
      <alignment horizontal="left" readingOrder="1"/>
    </xf>
    <xf numFmtId="0" fontId="16" fillId="0" borderId="0" xfId="0" applyFont="1" applyAlignment="1">
      <alignment readingOrder="1"/>
    </xf>
    <xf numFmtId="0" fontId="17" fillId="0" borderId="0" xfId="0" applyFont="1" applyAlignment="1">
      <alignment readingOrder="1"/>
    </xf>
    <xf numFmtId="0" fontId="21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readingOrder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left" vertical="top" wrapText="1" readingOrder="1"/>
    </xf>
    <xf numFmtId="0" fontId="10" fillId="0" borderId="0" xfId="0" applyFont="1" applyBorder="1" applyAlignment="1">
      <alignment horizontal="left" vertical="top" wrapText="1" readingOrder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vertical="top" readingOrder="1"/>
    </xf>
    <xf numFmtId="0" fontId="14" fillId="0" borderId="0" xfId="0" applyFont="1" applyBorder="1" applyAlignment="1">
      <alignment vertical="top" readingOrder="1"/>
    </xf>
    <xf numFmtId="0" fontId="8" fillId="0" borderId="5" xfId="0" applyFont="1" applyBorder="1" applyAlignment="1">
      <alignment horizontal="left" vertical="top" wrapText="1" readingOrder="1"/>
    </xf>
    <xf numFmtId="0" fontId="8" fillId="0" borderId="0" xfId="0" applyFont="1" applyBorder="1" applyAlignment="1">
      <alignment horizontal="left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wrapText="1" readingOrder="1"/>
    </xf>
    <xf numFmtId="0" fontId="17" fillId="6" borderId="0" xfId="0" applyFont="1" applyFill="1" applyBorder="1" applyAlignment="1">
      <alignment wrapText="1" readingOrder="1"/>
    </xf>
    <xf numFmtId="0" fontId="19" fillId="3" borderId="7" xfId="0" applyFont="1" applyFill="1" applyBorder="1" applyAlignment="1">
      <alignment horizontal="center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0" fontId="19" fillId="3" borderId="6" xfId="0" applyFont="1" applyFill="1" applyBorder="1" applyAlignment="1">
      <alignment horizontal="center" vertical="center" wrapText="1" readingOrder="1"/>
    </xf>
    <xf numFmtId="0" fontId="19" fillId="2" borderId="3" xfId="0" applyFont="1" applyFill="1" applyBorder="1" applyAlignment="1">
      <alignment horizontal="left" vertical="center" wrapText="1" readingOrder="1"/>
    </xf>
    <xf numFmtId="164" fontId="19" fillId="2" borderId="3" xfId="1" applyFont="1" applyFill="1" applyBorder="1" applyAlignment="1">
      <alignment horizontal="center" vertical="center" wrapText="1" readingOrder="1"/>
    </xf>
    <xf numFmtId="164" fontId="19" fillId="2" borderId="4" xfId="1" applyFont="1" applyFill="1" applyBorder="1" applyAlignment="1">
      <alignment horizontal="center" vertical="center" wrapText="1" readingOrder="1"/>
    </xf>
    <xf numFmtId="0" fontId="20" fillId="0" borderId="5" xfId="0" applyFont="1" applyBorder="1" applyAlignment="1">
      <alignment horizontal="left" wrapText="1" readingOrder="1"/>
    </xf>
    <xf numFmtId="0" fontId="20" fillId="0" borderId="0" xfId="0" applyFont="1" applyBorder="1" applyAlignment="1">
      <alignment horizontal="left" wrapText="1" readingOrder="1"/>
    </xf>
    <xf numFmtId="0" fontId="11" fillId="0" borderId="5" xfId="0" applyFont="1" applyBorder="1" applyAlignment="1">
      <alignment wrapText="1" readingOrder="1"/>
    </xf>
    <xf numFmtId="0" fontId="11" fillId="0" borderId="0" xfId="0" applyFont="1" applyBorder="1" applyAlignment="1">
      <alignment wrapText="1" readingOrder="1"/>
    </xf>
    <xf numFmtId="0" fontId="20" fillId="0" borderId="0" xfId="0" applyFont="1" applyBorder="1" applyAlignment="1">
      <alignment wrapText="1" readingOrder="1"/>
    </xf>
  </cellXfs>
  <cellStyles count="4">
    <cellStyle name="Comma_D2006" xfId="2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85172</xdr:colOff>
      <xdr:row>1</xdr:row>
      <xdr:rowOff>103395</xdr:rowOff>
    </xdr:from>
    <xdr:to>
      <xdr:col>2</xdr:col>
      <xdr:colOff>1256747</xdr:colOff>
      <xdr:row>5</xdr:row>
      <xdr:rowOff>90695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656672" y="287545"/>
          <a:ext cx="1171575" cy="9969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70718</xdr:colOff>
      <xdr:row>0</xdr:row>
      <xdr:rowOff>0</xdr:rowOff>
    </xdr:from>
    <xdr:to>
      <xdr:col>0</xdr:col>
      <xdr:colOff>1200151</xdr:colOff>
      <xdr:row>3</xdr:row>
      <xdr:rowOff>161925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70718" y="0"/>
          <a:ext cx="1129433" cy="68580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609600</xdr:colOff>
      <xdr:row>84</xdr:row>
      <xdr:rowOff>76201</xdr:rowOff>
    </xdr:from>
    <xdr:to>
      <xdr:col>10</xdr:col>
      <xdr:colOff>133351</xdr:colOff>
      <xdr:row>93</xdr:row>
      <xdr:rowOff>47626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973676"/>
          <a:ext cx="8639176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02"/>
  <sheetViews>
    <sheetView topLeftCell="A59" workbookViewId="0">
      <selection activeCell="D108" sqref="D108"/>
    </sheetView>
  </sheetViews>
  <sheetFormatPr baseColWidth="10" defaultColWidth="11.42578125" defaultRowHeight="15" x14ac:dyDescent="0.25"/>
  <cols>
    <col min="1" max="1" width="2.7109375" customWidth="1"/>
    <col min="2" max="2" width="5.42578125" customWidth="1"/>
    <col min="3" max="3" width="57" customWidth="1"/>
    <col min="4" max="4" width="16.5703125" customWidth="1"/>
    <col min="5" max="5" width="21.42578125" customWidth="1"/>
  </cols>
  <sheetData>
    <row r="3" spans="2:13" ht="28.5" customHeight="1" x14ac:dyDescent="0.25">
      <c r="C3" s="49"/>
      <c r="D3" s="50"/>
      <c r="E3" s="50"/>
      <c r="F3" s="2"/>
      <c r="G3" s="2"/>
      <c r="H3" s="2"/>
      <c r="I3" s="2"/>
      <c r="J3" s="2"/>
      <c r="K3" s="2"/>
      <c r="L3" s="2"/>
      <c r="M3" s="2"/>
    </row>
    <row r="4" spans="2:13" ht="21" customHeight="1" x14ac:dyDescent="0.25">
      <c r="C4" s="51" t="s">
        <v>78</v>
      </c>
      <c r="D4" s="52"/>
      <c r="E4" s="52"/>
      <c r="F4" s="3"/>
      <c r="G4" s="3"/>
      <c r="H4" s="3"/>
      <c r="I4" s="3"/>
      <c r="J4" s="3"/>
      <c r="K4" s="3"/>
      <c r="L4" s="3"/>
      <c r="M4" s="3"/>
    </row>
    <row r="5" spans="2:13" ht="15.75" x14ac:dyDescent="0.25">
      <c r="C5" s="53" t="s">
        <v>80</v>
      </c>
      <c r="D5" s="54"/>
      <c r="E5" s="54"/>
      <c r="F5" s="4"/>
      <c r="G5" s="4"/>
      <c r="H5" s="4"/>
      <c r="I5" s="4"/>
      <c r="J5" s="4"/>
      <c r="K5" s="4"/>
      <c r="L5" s="4"/>
      <c r="M5" s="4"/>
    </row>
    <row r="6" spans="2:13" ht="15.75" customHeight="1" x14ac:dyDescent="0.25">
      <c r="C6" s="55" t="s">
        <v>79</v>
      </c>
      <c r="D6" s="56"/>
      <c r="E6" s="56"/>
      <c r="F6" s="5"/>
      <c r="G6" s="5"/>
      <c r="H6" s="5"/>
      <c r="I6" s="5"/>
      <c r="J6" s="5"/>
      <c r="K6" s="5"/>
      <c r="L6" s="5"/>
      <c r="M6" s="5"/>
    </row>
    <row r="7" spans="2:13" ht="15.75" customHeight="1" x14ac:dyDescent="0.25">
      <c r="B7" s="15"/>
      <c r="C7" s="57" t="s">
        <v>81</v>
      </c>
      <c r="D7" s="58"/>
      <c r="E7" s="58"/>
      <c r="F7" s="5"/>
      <c r="G7" s="5"/>
      <c r="H7" s="5"/>
      <c r="I7" s="5"/>
      <c r="J7" s="5"/>
      <c r="K7" s="5"/>
      <c r="L7" s="5"/>
      <c r="M7" s="5"/>
    </row>
    <row r="9" spans="2:13" ht="15" customHeight="1" x14ac:dyDescent="0.25">
      <c r="C9" s="59" t="s">
        <v>66</v>
      </c>
      <c r="D9" s="60" t="s">
        <v>77</v>
      </c>
      <c r="E9" s="60" t="s">
        <v>76</v>
      </c>
    </row>
    <row r="10" spans="2:13" ht="32.25" customHeight="1" x14ac:dyDescent="0.25">
      <c r="C10" s="59"/>
      <c r="D10" s="61"/>
      <c r="E10" s="61"/>
    </row>
    <row r="11" spans="2:13" x14ac:dyDescent="0.25">
      <c r="C11" s="10" t="s">
        <v>0</v>
      </c>
      <c r="D11" s="1"/>
      <c r="E11" s="1"/>
    </row>
    <row r="12" spans="2:13" x14ac:dyDescent="0.25">
      <c r="C12" s="11" t="s">
        <v>1</v>
      </c>
      <c r="D12" s="7">
        <f t="shared" ref="D12" si="0">+D13+D14+D15+D16+D17</f>
        <v>608400624</v>
      </c>
      <c r="E12" s="7">
        <f>+E13+E14+E15+E16+E17</f>
        <v>779262814</v>
      </c>
    </row>
    <row r="13" spans="2:13" x14ac:dyDescent="0.25">
      <c r="C13" s="12" t="s">
        <v>2</v>
      </c>
      <c r="D13" s="6">
        <v>449571225</v>
      </c>
      <c r="E13" s="6">
        <v>574116060</v>
      </c>
    </row>
    <row r="14" spans="2:13" x14ac:dyDescent="0.25">
      <c r="C14" s="12" t="s">
        <v>3</v>
      </c>
      <c r="D14" s="6">
        <v>96177699</v>
      </c>
      <c r="E14" s="6">
        <v>127232770</v>
      </c>
    </row>
    <row r="15" spans="2:13" x14ac:dyDescent="0.25">
      <c r="C15" s="12" t="s">
        <v>4</v>
      </c>
      <c r="D15" s="6">
        <v>486000</v>
      </c>
      <c r="E15" s="6">
        <v>486000</v>
      </c>
    </row>
    <row r="16" spans="2:13" x14ac:dyDescent="0.25">
      <c r="C16" s="12" t="s">
        <v>5</v>
      </c>
      <c r="D16" s="6">
        <v>0</v>
      </c>
      <c r="E16" s="6">
        <v>0</v>
      </c>
    </row>
    <row r="17" spans="3:5" x14ac:dyDescent="0.25">
      <c r="C17" s="12" t="s">
        <v>6</v>
      </c>
      <c r="D17" s="6">
        <v>62165700</v>
      </c>
      <c r="E17" s="6">
        <v>77427984</v>
      </c>
    </row>
    <row r="18" spans="3:5" x14ac:dyDescent="0.25">
      <c r="C18" s="11" t="s">
        <v>7</v>
      </c>
      <c r="D18" s="7">
        <f t="shared" ref="D18" si="1">+D19+D20+D21+D22+D23+D24+D25+D26+D27</f>
        <v>301191569</v>
      </c>
      <c r="E18" s="7">
        <f>+E19+E20+E21+E22+E23+E24+E25+E26+E27</f>
        <v>266378422</v>
      </c>
    </row>
    <row r="19" spans="3:5" x14ac:dyDescent="0.25">
      <c r="C19" s="12" t="s">
        <v>8</v>
      </c>
      <c r="D19" s="6">
        <v>35660000</v>
      </c>
      <c r="E19" s="6">
        <v>39110912.740000002</v>
      </c>
    </row>
    <row r="20" spans="3:5" x14ac:dyDescent="0.25">
      <c r="C20" s="12" t="s">
        <v>9</v>
      </c>
      <c r="D20" s="6">
        <v>3840000</v>
      </c>
      <c r="E20" s="6">
        <v>5840000</v>
      </c>
    </row>
    <row r="21" spans="3:5" x14ac:dyDescent="0.25">
      <c r="C21" s="12" t="s">
        <v>10</v>
      </c>
      <c r="D21" s="6">
        <v>13725000</v>
      </c>
      <c r="E21" s="6">
        <v>14233543.800000001</v>
      </c>
    </row>
    <row r="22" spans="3:5" x14ac:dyDescent="0.25">
      <c r="C22" s="12" t="s">
        <v>11</v>
      </c>
      <c r="D22" s="6">
        <v>4445048</v>
      </c>
      <c r="E22" s="6">
        <v>3173901.67</v>
      </c>
    </row>
    <row r="23" spans="3:5" x14ac:dyDescent="0.25">
      <c r="C23" s="12" t="s">
        <v>12</v>
      </c>
      <c r="D23" s="6">
        <v>38090000</v>
      </c>
      <c r="E23" s="6">
        <v>34913577.090000004</v>
      </c>
    </row>
    <row r="24" spans="3:5" x14ac:dyDescent="0.25">
      <c r="C24" s="12" t="s">
        <v>13</v>
      </c>
      <c r="D24" s="6">
        <v>5100000</v>
      </c>
      <c r="E24" s="6">
        <v>6898000</v>
      </c>
    </row>
    <row r="25" spans="3:5" x14ac:dyDescent="0.25">
      <c r="C25" s="12" t="s">
        <v>14</v>
      </c>
      <c r="D25" s="6">
        <v>36560000</v>
      </c>
      <c r="E25" s="6">
        <v>29963870.18</v>
      </c>
    </row>
    <row r="26" spans="3:5" x14ac:dyDescent="0.25">
      <c r="C26" s="12" t="s">
        <v>15</v>
      </c>
      <c r="D26" s="6">
        <v>156871521</v>
      </c>
      <c r="E26" s="6">
        <v>110413440.81999999</v>
      </c>
    </row>
    <row r="27" spans="3:5" x14ac:dyDescent="0.25">
      <c r="C27" s="12" t="s">
        <v>16</v>
      </c>
      <c r="D27" s="6">
        <v>6900000</v>
      </c>
      <c r="E27" s="6">
        <v>21831175.699999999</v>
      </c>
    </row>
    <row r="28" spans="3:5" x14ac:dyDescent="0.25">
      <c r="C28" s="11" t="s">
        <v>17</v>
      </c>
      <c r="D28" s="7">
        <f>+D29+D30+D31+D32+D33+D34+D35+D36+D37</f>
        <v>255415500</v>
      </c>
      <c r="E28" s="7">
        <f>+E29+E30+E31+E32+E33+E34+E35+E36+E37</f>
        <v>477408351</v>
      </c>
    </row>
    <row r="29" spans="3:5" x14ac:dyDescent="0.25">
      <c r="C29" s="12" t="s">
        <v>18</v>
      </c>
      <c r="D29" s="6">
        <v>115640500</v>
      </c>
      <c r="E29" s="6">
        <v>176859864.19</v>
      </c>
    </row>
    <row r="30" spans="3:5" x14ac:dyDescent="0.25">
      <c r="C30" s="12" t="s">
        <v>19</v>
      </c>
      <c r="D30" s="6">
        <v>9510000</v>
      </c>
      <c r="E30" s="6">
        <v>44090000</v>
      </c>
    </row>
    <row r="31" spans="3:5" x14ac:dyDescent="0.25">
      <c r="C31" s="12" t="s">
        <v>20</v>
      </c>
      <c r="D31" s="6">
        <v>9137500</v>
      </c>
      <c r="E31" s="6">
        <v>16050951.699999999</v>
      </c>
    </row>
    <row r="32" spans="3:5" x14ac:dyDescent="0.25">
      <c r="C32" s="12" t="s">
        <v>21</v>
      </c>
      <c r="D32" s="6">
        <v>14000000</v>
      </c>
      <c r="E32" s="6">
        <v>46028879.340000004</v>
      </c>
    </row>
    <row r="33" spans="3:5" x14ac:dyDescent="0.25">
      <c r="C33" s="12" t="s">
        <v>22</v>
      </c>
      <c r="D33" s="6">
        <v>4395000</v>
      </c>
      <c r="E33" s="6">
        <v>6322327.2999999998</v>
      </c>
    </row>
    <row r="34" spans="3:5" x14ac:dyDescent="0.25">
      <c r="C34" s="12" t="s">
        <v>23</v>
      </c>
      <c r="D34" s="6">
        <v>2880000</v>
      </c>
      <c r="E34" s="6">
        <v>3506583.84</v>
      </c>
    </row>
    <row r="35" spans="3:5" x14ac:dyDescent="0.25">
      <c r="C35" s="12" t="s">
        <v>24</v>
      </c>
      <c r="D35" s="6">
        <v>20500000</v>
      </c>
      <c r="E35" s="6">
        <v>43837248.43</v>
      </c>
    </row>
    <row r="36" spans="3:5" x14ac:dyDescent="0.25">
      <c r="C36" s="12" t="s">
        <v>25</v>
      </c>
      <c r="D36" s="6">
        <v>0</v>
      </c>
      <c r="E36" s="6">
        <v>0</v>
      </c>
    </row>
    <row r="37" spans="3:5" x14ac:dyDescent="0.25">
      <c r="C37" s="12" t="s">
        <v>26</v>
      </c>
      <c r="D37" s="6">
        <v>79352500</v>
      </c>
      <c r="E37" s="6">
        <v>140712496.19999999</v>
      </c>
    </row>
    <row r="38" spans="3:5" x14ac:dyDescent="0.25">
      <c r="C38" s="11" t="s">
        <v>27</v>
      </c>
      <c r="D38" s="7">
        <f>+D39+D40+D41+D42+D43+D44+D45+D46</f>
        <v>100610748</v>
      </c>
      <c r="E38" s="7">
        <f>+E39+E40+E41+E42+E43+E44+E45+E46</f>
        <v>100610748</v>
      </c>
    </row>
    <row r="39" spans="3:5" x14ac:dyDescent="0.25">
      <c r="C39" s="12" t="s">
        <v>28</v>
      </c>
      <c r="D39" s="6">
        <v>100610748</v>
      </c>
      <c r="E39" s="6">
        <v>100610748</v>
      </c>
    </row>
    <row r="40" spans="3:5" x14ac:dyDescent="0.25">
      <c r="C40" s="12" t="s">
        <v>29</v>
      </c>
      <c r="D40" s="6">
        <v>0</v>
      </c>
      <c r="E40" s="6">
        <f>+E41+E42+E43+E44+E45+E46</f>
        <v>0</v>
      </c>
    </row>
    <row r="41" spans="3:5" x14ac:dyDescent="0.25">
      <c r="C41" s="12" t="s">
        <v>30</v>
      </c>
      <c r="D41" s="6">
        <v>0</v>
      </c>
      <c r="E41" s="6">
        <v>0</v>
      </c>
    </row>
    <row r="42" spans="3:5" x14ac:dyDescent="0.25">
      <c r="C42" s="12" t="s">
        <v>31</v>
      </c>
      <c r="D42" s="6">
        <v>0</v>
      </c>
      <c r="E42" s="6">
        <v>0</v>
      </c>
    </row>
    <row r="43" spans="3:5" x14ac:dyDescent="0.25">
      <c r="C43" s="12" t="s">
        <v>32</v>
      </c>
      <c r="D43" s="6">
        <v>0</v>
      </c>
      <c r="E43" s="6">
        <v>0</v>
      </c>
    </row>
    <row r="44" spans="3:5" x14ac:dyDescent="0.25">
      <c r="C44" s="12" t="s">
        <v>33</v>
      </c>
      <c r="D44" s="6">
        <v>0</v>
      </c>
      <c r="E44" s="6">
        <v>0</v>
      </c>
    </row>
    <row r="45" spans="3:5" x14ac:dyDescent="0.25">
      <c r="C45" s="12" t="s">
        <v>34</v>
      </c>
      <c r="D45" s="6">
        <v>0</v>
      </c>
      <c r="E45" s="6">
        <v>0</v>
      </c>
    </row>
    <row r="46" spans="3:5" x14ac:dyDescent="0.25">
      <c r="C46" s="12" t="s">
        <v>35</v>
      </c>
      <c r="D46" s="6">
        <v>0</v>
      </c>
      <c r="E46" s="6">
        <v>0</v>
      </c>
    </row>
    <row r="47" spans="3:5" x14ac:dyDescent="0.25">
      <c r="C47" s="11" t="s">
        <v>36</v>
      </c>
      <c r="D47" s="7">
        <v>0</v>
      </c>
      <c r="E47" s="7">
        <f>+E48</f>
        <v>35564000</v>
      </c>
    </row>
    <row r="48" spans="3:5" x14ac:dyDescent="0.25">
      <c r="C48" s="12" t="s">
        <v>37</v>
      </c>
      <c r="D48" s="6">
        <v>0</v>
      </c>
      <c r="E48" s="6">
        <v>35564000</v>
      </c>
    </row>
    <row r="49" spans="3:5" x14ac:dyDescent="0.25">
      <c r="C49" s="12" t="s">
        <v>38</v>
      </c>
      <c r="D49" s="6">
        <v>0</v>
      </c>
      <c r="E49" s="6">
        <v>0</v>
      </c>
    </row>
    <row r="50" spans="3:5" x14ac:dyDescent="0.25">
      <c r="C50" s="12" t="s">
        <v>39</v>
      </c>
      <c r="D50" s="6">
        <v>0</v>
      </c>
      <c r="E50" s="6">
        <v>0</v>
      </c>
    </row>
    <row r="51" spans="3:5" x14ac:dyDescent="0.25">
      <c r="C51" s="12" t="s">
        <v>40</v>
      </c>
      <c r="D51" s="6">
        <v>0</v>
      </c>
      <c r="E51" s="6">
        <v>0</v>
      </c>
    </row>
    <row r="52" spans="3:5" x14ac:dyDescent="0.25">
      <c r="C52" s="12" t="s">
        <v>41</v>
      </c>
      <c r="D52" s="6">
        <v>0</v>
      </c>
      <c r="E52" s="6">
        <v>0</v>
      </c>
    </row>
    <row r="53" spans="3:5" x14ac:dyDescent="0.25">
      <c r="C53" s="12" t="s">
        <v>42</v>
      </c>
      <c r="D53" s="6">
        <v>0</v>
      </c>
      <c r="E53" s="6">
        <v>0</v>
      </c>
    </row>
    <row r="54" spans="3:5" x14ac:dyDescent="0.25">
      <c r="C54" s="11" t="s">
        <v>43</v>
      </c>
      <c r="D54" s="7">
        <f>+D55+D56+D57+D58+D59+D60+D61+D62</f>
        <v>74735000</v>
      </c>
      <c r="E54" s="7">
        <f>+E55+E56+E57+E58+E59+E60+E61+E62+E63</f>
        <v>175582179</v>
      </c>
    </row>
    <row r="55" spans="3:5" x14ac:dyDescent="0.25">
      <c r="C55" s="12" t="s">
        <v>44</v>
      </c>
      <c r="D55" s="6">
        <v>18350000</v>
      </c>
      <c r="E55" s="6">
        <v>70726097</v>
      </c>
    </row>
    <row r="56" spans="3:5" x14ac:dyDescent="0.25">
      <c r="C56" s="12" t="s">
        <v>45</v>
      </c>
      <c r="D56" s="6">
        <v>2735000</v>
      </c>
      <c r="E56" s="6">
        <v>25955000</v>
      </c>
    </row>
    <row r="57" spans="3:5" x14ac:dyDescent="0.25">
      <c r="C57" s="12" t="s">
        <v>46</v>
      </c>
      <c r="D57" s="6">
        <v>145000</v>
      </c>
      <c r="E57" s="6">
        <v>3171000</v>
      </c>
    </row>
    <row r="58" spans="3:5" x14ac:dyDescent="0.25">
      <c r="C58" s="12" t="s">
        <v>47</v>
      </c>
      <c r="D58" s="6">
        <v>15100000</v>
      </c>
      <c r="E58" s="6">
        <v>31750000</v>
      </c>
    </row>
    <row r="59" spans="3:5" x14ac:dyDescent="0.25">
      <c r="C59" s="12" t="s">
        <v>48</v>
      </c>
      <c r="D59" s="6">
        <v>25805000</v>
      </c>
      <c r="E59" s="6">
        <v>21438082</v>
      </c>
    </row>
    <row r="60" spans="3:5" x14ac:dyDescent="0.25">
      <c r="C60" s="12" t="s">
        <v>49</v>
      </c>
      <c r="D60" s="6">
        <v>0</v>
      </c>
      <c r="E60" s="6">
        <v>1150000</v>
      </c>
    </row>
    <row r="61" spans="3:5" x14ac:dyDescent="0.25">
      <c r="C61" s="12" t="s">
        <v>50</v>
      </c>
      <c r="D61" s="6">
        <v>0</v>
      </c>
      <c r="E61" s="6">
        <v>0</v>
      </c>
    </row>
    <row r="62" spans="3:5" x14ac:dyDescent="0.25">
      <c r="C62" s="12" t="s">
        <v>51</v>
      </c>
      <c r="D62" s="6">
        <v>12600000</v>
      </c>
      <c r="E62" s="6">
        <v>21092000</v>
      </c>
    </row>
    <row r="63" spans="3:5" x14ac:dyDescent="0.25">
      <c r="C63" s="12" t="s">
        <v>52</v>
      </c>
      <c r="D63" s="6">
        <v>0</v>
      </c>
      <c r="E63" s="6">
        <v>300000</v>
      </c>
    </row>
    <row r="64" spans="3:5" x14ac:dyDescent="0.25">
      <c r="C64" s="11" t="s">
        <v>53</v>
      </c>
      <c r="D64" s="7">
        <f>+D65+D66+D67+D68</f>
        <v>12350000</v>
      </c>
      <c r="E64" s="7">
        <f>+E65+E66+E67+E68</f>
        <v>5086000</v>
      </c>
    </row>
    <row r="65" spans="3:5" x14ac:dyDescent="0.25">
      <c r="C65" s="12" t="s">
        <v>54</v>
      </c>
      <c r="D65" s="6">
        <v>12350000</v>
      </c>
      <c r="E65" s="6">
        <v>5086000</v>
      </c>
    </row>
    <row r="66" spans="3:5" x14ac:dyDescent="0.25">
      <c r="C66" s="12" t="s">
        <v>55</v>
      </c>
      <c r="D66" s="6">
        <v>0</v>
      </c>
      <c r="E66" s="6">
        <v>0</v>
      </c>
    </row>
    <row r="67" spans="3:5" x14ac:dyDescent="0.25">
      <c r="C67" s="12" t="s">
        <v>56</v>
      </c>
      <c r="D67" s="6">
        <v>0</v>
      </c>
      <c r="E67" s="6">
        <v>0</v>
      </c>
    </row>
    <row r="68" spans="3:5" x14ac:dyDescent="0.25">
      <c r="C68" s="12" t="s">
        <v>57</v>
      </c>
      <c r="D68" s="6">
        <v>0</v>
      </c>
      <c r="E68" s="6">
        <v>0</v>
      </c>
    </row>
    <row r="69" spans="3:5" x14ac:dyDescent="0.25">
      <c r="C69" s="11" t="s">
        <v>58</v>
      </c>
      <c r="D69" s="7">
        <v>0</v>
      </c>
      <c r="E69" s="7">
        <v>0</v>
      </c>
    </row>
    <row r="70" spans="3:5" x14ac:dyDescent="0.25">
      <c r="C70" s="12" t="s">
        <v>59</v>
      </c>
      <c r="D70" s="6">
        <v>0</v>
      </c>
      <c r="E70" s="6">
        <v>0</v>
      </c>
    </row>
    <row r="71" spans="3:5" x14ac:dyDescent="0.25">
      <c r="C71" s="12" t="s">
        <v>60</v>
      </c>
      <c r="D71" s="6">
        <v>0</v>
      </c>
      <c r="E71" s="6">
        <v>0</v>
      </c>
    </row>
    <row r="72" spans="3:5" x14ac:dyDescent="0.25">
      <c r="C72" s="11" t="s">
        <v>61</v>
      </c>
      <c r="D72" s="7">
        <v>0</v>
      </c>
      <c r="E72" s="7">
        <v>0</v>
      </c>
    </row>
    <row r="73" spans="3:5" x14ac:dyDescent="0.25">
      <c r="C73" s="12" t="s">
        <v>62</v>
      </c>
      <c r="D73" s="6">
        <v>0</v>
      </c>
      <c r="E73" s="6">
        <v>0</v>
      </c>
    </row>
    <row r="74" spans="3:5" x14ac:dyDescent="0.25">
      <c r="C74" s="12" t="s">
        <v>63</v>
      </c>
      <c r="D74" s="6">
        <v>0</v>
      </c>
      <c r="E74" s="6">
        <v>0</v>
      </c>
    </row>
    <row r="75" spans="3:5" x14ac:dyDescent="0.25">
      <c r="C75" s="12" t="s">
        <v>64</v>
      </c>
      <c r="D75" s="6">
        <v>0</v>
      </c>
      <c r="E75" s="6">
        <v>0</v>
      </c>
    </row>
    <row r="76" spans="3:5" x14ac:dyDescent="0.25">
      <c r="C76" s="13" t="s">
        <v>67</v>
      </c>
      <c r="D76" s="8">
        <v>0</v>
      </c>
      <c r="E76" s="8">
        <v>0</v>
      </c>
    </row>
    <row r="77" spans="3:5" x14ac:dyDescent="0.25">
      <c r="C77" s="11" t="s">
        <v>68</v>
      </c>
      <c r="D77" s="6">
        <v>0</v>
      </c>
      <c r="E77" s="6">
        <v>0</v>
      </c>
    </row>
    <row r="78" spans="3:5" x14ac:dyDescent="0.25">
      <c r="C78" s="12" t="s">
        <v>69</v>
      </c>
      <c r="D78" s="6">
        <v>0</v>
      </c>
      <c r="E78" s="6">
        <v>0</v>
      </c>
    </row>
    <row r="79" spans="3:5" x14ac:dyDescent="0.25">
      <c r="C79" s="12" t="s">
        <v>70</v>
      </c>
      <c r="D79" s="6">
        <v>0</v>
      </c>
      <c r="E79" s="6">
        <v>0</v>
      </c>
    </row>
    <row r="80" spans="3:5" x14ac:dyDescent="0.25">
      <c r="C80" s="11" t="s">
        <v>71</v>
      </c>
      <c r="D80" s="6">
        <v>0</v>
      </c>
      <c r="E80" s="6">
        <v>0</v>
      </c>
    </row>
    <row r="81" spans="3:5" x14ac:dyDescent="0.25">
      <c r="C81" s="12" t="s">
        <v>72</v>
      </c>
      <c r="D81" s="6">
        <v>0</v>
      </c>
      <c r="E81" s="6">
        <v>0</v>
      </c>
    </row>
    <row r="82" spans="3:5" x14ac:dyDescent="0.25">
      <c r="C82" s="12" t="s">
        <v>73</v>
      </c>
      <c r="D82" s="6">
        <v>0</v>
      </c>
      <c r="E82" s="6">
        <v>0</v>
      </c>
    </row>
    <row r="83" spans="3:5" x14ac:dyDescent="0.25">
      <c r="C83" s="11" t="s">
        <v>74</v>
      </c>
      <c r="D83" s="6">
        <v>0</v>
      </c>
      <c r="E83" s="6">
        <v>0</v>
      </c>
    </row>
    <row r="84" spans="3:5" x14ac:dyDescent="0.25">
      <c r="C84" s="12" t="s">
        <v>75</v>
      </c>
      <c r="D84" s="6">
        <v>0</v>
      </c>
      <c r="E84" s="6">
        <v>0</v>
      </c>
    </row>
    <row r="85" spans="3:5" x14ac:dyDescent="0.25">
      <c r="C85" s="14" t="s">
        <v>65</v>
      </c>
      <c r="D85" s="9">
        <f>+D12+D18+D28+D38+D54+D64</f>
        <v>1352703441</v>
      </c>
      <c r="E85" s="9">
        <f>+E12+E18+E28+E38+E54+E64+E47</f>
        <v>1839892514</v>
      </c>
    </row>
    <row r="91" spans="3:5" x14ac:dyDescent="0.25">
      <c r="C91" s="16" t="s">
        <v>84</v>
      </c>
    </row>
    <row r="92" spans="3:5" x14ac:dyDescent="0.25">
      <c r="C92" s="16" t="s">
        <v>82</v>
      </c>
    </row>
    <row r="93" spans="3:5" x14ac:dyDescent="0.25">
      <c r="C93" s="16" t="s">
        <v>83</v>
      </c>
    </row>
    <row r="94" spans="3:5" x14ac:dyDescent="0.25">
      <c r="C94" s="16"/>
    </row>
    <row r="95" spans="3:5" x14ac:dyDescent="0.25">
      <c r="C95" s="16"/>
    </row>
    <row r="96" spans="3:5" x14ac:dyDescent="0.25">
      <c r="C96" s="16"/>
    </row>
    <row r="98" spans="3:5" x14ac:dyDescent="0.25">
      <c r="E98" s="16"/>
    </row>
    <row r="99" spans="3:5" x14ac:dyDescent="0.25">
      <c r="C99" t="s">
        <v>86</v>
      </c>
      <c r="E99" t="s">
        <v>87</v>
      </c>
    </row>
    <row r="100" spans="3:5" x14ac:dyDescent="0.25">
      <c r="C100" s="16" t="s">
        <v>85</v>
      </c>
      <c r="D100" s="16"/>
      <c r="E100" s="16" t="s">
        <v>90</v>
      </c>
    </row>
    <row r="101" spans="3:5" x14ac:dyDescent="0.25">
      <c r="C101" s="16" t="s">
        <v>91</v>
      </c>
      <c r="D101" s="47" t="s">
        <v>88</v>
      </c>
      <c r="E101" s="47"/>
    </row>
    <row r="102" spans="3:5" x14ac:dyDescent="0.25">
      <c r="C102" s="16" t="s">
        <v>92</v>
      </c>
      <c r="D102" s="48" t="s">
        <v>89</v>
      </c>
      <c r="E102" s="48"/>
    </row>
  </sheetData>
  <mergeCells count="10">
    <mergeCell ref="D101:E101"/>
    <mergeCell ref="D102:E102"/>
    <mergeCell ref="C3:E3"/>
    <mergeCell ref="C4:E4"/>
    <mergeCell ref="C5:E5"/>
    <mergeCell ref="C6:E6"/>
    <mergeCell ref="C7:E7"/>
    <mergeCell ref="C9:C10"/>
    <mergeCell ref="D9:D10"/>
    <mergeCell ref="E9:E10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5"/>
  <sheetViews>
    <sheetView showGridLines="0" tabSelected="1" topLeftCell="A93" zoomScaleNormal="100" workbookViewId="0">
      <selection activeCell="H96" sqref="H96"/>
    </sheetView>
  </sheetViews>
  <sheetFormatPr baseColWidth="10" defaultColWidth="11.42578125" defaultRowHeight="11.25" x14ac:dyDescent="0.2"/>
  <cols>
    <col min="1" max="1" width="32.28515625" style="17" customWidth="1"/>
    <col min="2" max="2" width="12.7109375" style="17" customWidth="1"/>
    <col min="3" max="3" width="11.85546875" style="17" customWidth="1"/>
    <col min="4" max="4" width="12.7109375" style="17" customWidth="1"/>
    <col min="5" max="5" width="10.7109375" style="17" customWidth="1"/>
    <col min="6" max="6" width="11.42578125" style="17" customWidth="1"/>
    <col min="7" max="7" width="11.7109375" style="17" customWidth="1"/>
    <col min="8" max="8" width="10.85546875" style="17" bestFit="1" customWidth="1"/>
    <col min="9" max="9" width="11.7109375" style="17" bestFit="1" customWidth="1"/>
    <col min="10" max="10" width="10.7109375" style="17" customWidth="1"/>
    <col min="11" max="11" width="13.140625" style="17" customWidth="1"/>
    <col min="12" max="16384" width="11.42578125" style="17"/>
  </cols>
  <sheetData>
    <row r="1" spans="1:11" ht="15.75" customHeight="1" x14ac:dyDescent="0.2">
      <c r="A1" s="70" t="s">
        <v>112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2.75" x14ac:dyDescent="0.2">
      <c r="A2" s="72" t="s">
        <v>113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2.75" x14ac:dyDescent="0.2">
      <c r="A3" s="73" t="s">
        <v>111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5" customHeight="1" x14ac:dyDescent="0.2">
      <c r="A4" s="74" t="s">
        <v>110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25.5" customHeight="1" x14ac:dyDescent="0.2">
      <c r="A5" s="67" t="s">
        <v>99</v>
      </c>
      <c r="B5" s="68" t="s">
        <v>77</v>
      </c>
      <c r="C5" s="68" t="s">
        <v>102</v>
      </c>
      <c r="D5" s="68" t="s">
        <v>98</v>
      </c>
      <c r="E5" s="64" t="s">
        <v>93</v>
      </c>
      <c r="F5" s="65"/>
      <c r="G5" s="65"/>
      <c r="H5" s="65"/>
      <c r="I5" s="65"/>
      <c r="J5" s="65"/>
      <c r="K5" s="66"/>
    </row>
    <row r="6" spans="1:11" x14ac:dyDescent="0.2">
      <c r="A6" s="67"/>
      <c r="B6" s="69"/>
      <c r="C6" s="69"/>
      <c r="D6" s="69"/>
      <c r="E6" s="19" t="s">
        <v>94</v>
      </c>
      <c r="F6" s="19" t="s">
        <v>97</v>
      </c>
      <c r="G6" s="19" t="s">
        <v>101</v>
      </c>
      <c r="H6" s="19" t="s">
        <v>103</v>
      </c>
      <c r="I6" s="19" t="s">
        <v>104</v>
      </c>
      <c r="J6" s="19" t="s">
        <v>106</v>
      </c>
      <c r="K6" s="19" t="s">
        <v>95</v>
      </c>
    </row>
    <row r="7" spans="1:11" x14ac:dyDescent="0.2">
      <c r="A7" s="20" t="s">
        <v>100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">
      <c r="A8" s="22" t="s">
        <v>1</v>
      </c>
      <c r="B8" s="23">
        <f t="shared" ref="B8" si="0">+B9+B10+B11+B12+B13</f>
        <v>790734019</v>
      </c>
      <c r="C8" s="24">
        <v>0</v>
      </c>
      <c r="D8" s="23">
        <f t="shared" ref="D8" si="1">+D9+D10+D11+D12+D13</f>
        <v>790734019</v>
      </c>
      <c r="E8" s="23">
        <f>+E9+E10+E11+E12+E13</f>
        <v>52918387.839999996</v>
      </c>
      <c r="F8" s="23">
        <f>+F9+F10+F11+F12+F13</f>
        <v>59362793.890000001</v>
      </c>
      <c r="G8" s="23">
        <f>+G9+G10+G11+G12+G13</f>
        <v>56142107.660000004</v>
      </c>
      <c r="H8" s="23">
        <f t="shared" ref="H8" si="2">+H9+H10+H11+H12+H13</f>
        <v>54483009.960000001</v>
      </c>
      <c r="I8" s="23">
        <f>+I9+I10+I11+I12+I13</f>
        <v>86806531.700000003</v>
      </c>
      <c r="J8" s="23">
        <f>+J9+J10+J11+J12+J13</f>
        <v>64403376.269999996</v>
      </c>
      <c r="K8" s="23">
        <f>+E8+F8+G8+H8+I8+J8</f>
        <v>374116207.31999999</v>
      </c>
    </row>
    <row r="9" spans="1:11" x14ac:dyDescent="0.2">
      <c r="A9" s="25" t="s">
        <v>2</v>
      </c>
      <c r="B9" s="26">
        <v>585565700</v>
      </c>
      <c r="C9" s="27">
        <v>-800000</v>
      </c>
      <c r="D9" s="26">
        <f>+B9+C9</f>
        <v>584765700</v>
      </c>
      <c r="E9" s="26">
        <v>45008450</v>
      </c>
      <c r="F9" s="26">
        <v>50058150</v>
      </c>
      <c r="G9" s="26">
        <v>47524148.789999999</v>
      </c>
      <c r="H9" s="26">
        <v>45976848.090000004</v>
      </c>
      <c r="I9" s="26">
        <v>46141550</v>
      </c>
      <c r="J9" s="26">
        <v>48719997.729999997</v>
      </c>
      <c r="K9" s="26">
        <f>+E9+F9+G9+H9+I9+J9</f>
        <v>283429144.61000001</v>
      </c>
    </row>
    <row r="10" spans="1:11" x14ac:dyDescent="0.2">
      <c r="A10" s="25" t="s">
        <v>3</v>
      </c>
      <c r="B10" s="26">
        <v>115537500</v>
      </c>
      <c r="C10" s="27">
        <v>800000</v>
      </c>
      <c r="D10" s="26">
        <f>+B10+C10</f>
        <v>116337500</v>
      </c>
      <c r="E10" s="26">
        <v>1049249.98</v>
      </c>
      <c r="F10" s="26">
        <v>2037364.5</v>
      </c>
      <c r="G10" s="26">
        <v>1579961.17</v>
      </c>
      <c r="H10" s="26">
        <v>1568279.8300000005</v>
      </c>
      <c r="I10" s="26">
        <v>33631761.450000003</v>
      </c>
      <c r="J10" s="26">
        <v>8652251.2699999996</v>
      </c>
      <c r="K10" s="26">
        <f t="shared" ref="K10:K13" si="3">+E10+F10+G10+H10+I10+J10</f>
        <v>48518868.200000003</v>
      </c>
    </row>
    <row r="11" spans="1:11" x14ac:dyDescent="0.2">
      <c r="A11" s="25" t="s">
        <v>4</v>
      </c>
      <c r="B11" s="26">
        <v>486000</v>
      </c>
      <c r="C11" s="27">
        <v>0</v>
      </c>
      <c r="D11" s="26">
        <v>486000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f t="shared" si="3"/>
        <v>0</v>
      </c>
    </row>
    <row r="12" spans="1:11" x14ac:dyDescent="0.2">
      <c r="A12" s="25" t="s">
        <v>5</v>
      </c>
      <c r="B12" s="26">
        <v>0</v>
      </c>
      <c r="C12" s="27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f t="shared" si="3"/>
        <v>0</v>
      </c>
    </row>
    <row r="13" spans="1:11" ht="22.5" x14ac:dyDescent="0.2">
      <c r="A13" s="25" t="s">
        <v>6</v>
      </c>
      <c r="B13" s="26">
        <v>89144819</v>
      </c>
      <c r="C13" s="27">
        <v>0</v>
      </c>
      <c r="D13" s="26">
        <v>89144819</v>
      </c>
      <c r="E13" s="26">
        <v>6860687.8599999994</v>
      </c>
      <c r="F13" s="26">
        <v>7267279.3899999997</v>
      </c>
      <c r="G13" s="26">
        <v>7037997.7000000002</v>
      </c>
      <c r="H13" s="26">
        <v>6937882.04</v>
      </c>
      <c r="I13" s="26">
        <v>7033220.25</v>
      </c>
      <c r="J13" s="26">
        <v>7031127.2699999996</v>
      </c>
      <c r="K13" s="26">
        <f t="shared" si="3"/>
        <v>42168194.50999999</v>
      </c>
    </row>
    <row r="14" spans="1:11" x14ac:dyDescent="0.2">
      <c r="A14" s="22" t="s">
        <v>7</v>
      </c>
      <c r="B14" s="23">
        <f>+B15+B16+B17+B18+B19+B20+B21+B22+B23</f>
        <v>267320173</v>
      </c>
      <c r="C14" s="24">
        <f>+C15+C16+C17+C18+C19+C20+C21+C22+C23</f>
        <v>151074008</v>
      </c>
      <c r="D14" s="23">
        <f>+D15+D16+D17+D18+D19+D20+D21+D22+D23</f>
        <v>418394181</v>
      </c>
      <c r="E14" s="23">
        <f t="shared" ref="E14" si="4">+E15+E16+E17+E18+E19+E20+E21+E22+E23</f>
        <v>3999769.34</v>
      </c>
      <c r="F14" s="23">
        <f>+F15+F16+F17+F18+F19+F20+F21+F22+F23</f>
        <v>8772742.9099999983</v>
      </c>
      <c r="G14" s="23">
        <f>+G15+G16+G17+G18+G19+G20+G21+G22+G23</f>
        <v>14354942.950000001</v>
      </c>
      <c r="H14" s="23">
        <f t="shared" ref="H14" si="5">+H15+H16+H17+H18+H19+H20+H21+H22+H23</f>
        <v>7612881.7100000009</v>
      </c>
      <c r="I14" s="23">
        <f>+I15+I16+I17+I18+I19+I20+I21+I22+I23</f>
        <v>8217840.21</v>
      </c>
      <c r="J14" s="23">
        <f>+J15+J16+J17+J18+J19+J20+J21+J22+J23</f>
        <v>9606734.5</v>
      </c>
      <c r="K14" s="23">
        <f>+E14+F14+G14+H14+I14+J14</f>
        <v>52564911.619999997</v>
      </c>
    </row>
    <row r="15" spans="1:11" x14ac:dyDescent="0.2">
      <c r="A15" s="25" t="s">
        <v>8</v>
      </c>
      <c r="B15" s="26">
        <v>41448000</v>
      </c>
      <c r="C15" s="27">
        <v>4652000</v>
      </c>
      <c r="D15" s="26">
        <v>46100000</v>
      </c>
      <c r="E15" s="26">
        <v>1309051.02</v>
      </c>
      <c r="F15" s="26">
        <v>3277430.15</v>
      </c>
      <c r="G15" s="26">
        <v>3356988.88</v>
      </c>
      <c r="H15" s="26">
        <v>2425721.87</v>
      </c>
      <c r="I15" s="26">
        <v>2755334.27</v>
      </c>
      <c r="J15" s="26">
        <v>3681433.9</v>
      </c>
      <c r="K15" s="26">
        <f>+E15+F15+G15+H15+I15+J15</f>
        <v>16805960.09</v>
      </c>
    </row>
    <row r="16" spans="1:11" ht="22.5" x14ac:dyDescent="0.2">
      <c r="A16" s="25" t="s">
        <v>9</v>
      </c>
      <c r="B16" s="26">
        <v>9227200</v>
      </c>
      <c r="C16" s="27">
        <v>36287050</v>
      </c>
      <c r="D16" s="26">
        <v>45514250</v>
      </c>
      <c r="E16" s="26">
        <v>0</v>
      </c>
      <c r="F16" s="26">
        <v>117952.8</v>
      </c>
      <c r="G16" s="26">
        <v>77945.19</v>
      </c>
      <c r="H16" s="26">
        <v>11116.279999999999</v>
      </c>
      <c r="I16" s="26">
        <v>30003.66</v>
      </c>
      <c r="J16" s="26">
        <v>180242.78</v>
      </c>
      <c r="K16" s="26">
        <f t="shared" ref="K16:K23" si="6">+E16+F16+G16+H16+I16+J16</f>
        <v>417260.70999999996</v>
      </c>
    </row>
    <row r="17" spans="1:11" x14ac:dyDescent="0.2">
      <c r="A17" s="25" t="s">
        <v>10</v>
      </c>
      <c r="B17" s="26">
        <v>14716250</v>
      </c>
      <c r="C17" s="27">
        <v>1924650</v>
      </c>
      <c r="D17" s="26">
        <v>16640900</v>
      </c>
      <c r="E17" s="26">
        <v>3478.76</v>
      </c>
      <c r="F17" s="26">
        <v>774050</v>
      </c>
      <c r="G17" s="26">
        <v>652050</v>
      </c>
      <c r="H17" s="26">
        <v>600770.98</v>
      </c>
      <c r="I17" s="26">
        <v>846206</v>
      </c>
      <c r="J17" s="26">
        <v>1132611.58</v>
      </c>
      <c r="K17" s="26">
        <f t="shared" si="6"/>
        <v>4009167.3200000003</v>
      </c>
    </row>
    <row r="18" spans="1:11" x14ac:dyDescent="0.2">
      <c r="A18" s="25" t="s">
        <v>11</v>
      </c>
      <c r="B18" s="26">
        <v>2600000</v>
      </c>
      <c r="C18" s="27">
        <v>0</v>
      </c>
      <c r="D18" s="26">
        <v>2600000</v>
      </c>
      <c r="E18" s="26">
        <v>0</v>
      </c>
      <c r="F18" s="26">
        <v>0</v>
      </c>
      <c r="G18" s="26">
        <v>0</v>
      </c>
      <c r="H18" s="26">
        <v>48435</v>
      </c>
      <c r="I18" s="26">
        <v>113100</v>
      </c>
      <c r="J18" s="26">
        <v>128747.48</v>
      </c>
      <c r="K18" s="26">
        <f t="shared" si="6"/>
        <v>290282.48</v>
      </c>
    </row>
    <row r="19" spans="1:11" x14ac:dyDescent="0.2">
      <c r="A19" s="25" t="s">
        <v>12</v>
      </c>
      <c r="B19" s="26">
        <v>36780000</v>
      </c>
      <c r="C19" s="27">
        <v>34449309</v>
      </c>
      <c r="D19" s="26">
        <v>71229309</v>
      </c>
      <c r="E19" s="26">
        <v>1258368.06</v>
      </c>
      <c r="F19" s="26">
        <v>2243534.5299999998</v>
      </c>
      <c r="G19" s="26">
        <v>3390198.47</v>
      </c>
      <c r="H19" s="26">
        <v>2904961.4399999995</v>
      </c>
      <c r="I19" s="26">
        <v>2119179.2200000002</v>
      </c>
      <c r="J19" s="26">
        <v>1410274.26</v>
      </c>
      <c r="K19" s="26">
        <f t="shared" si="6"/>
        <v>13326515.98</v>
      </c>
    </row>
    <row r="20" spans="1:11" x14ac:dyDescent="0.2">
      <c r="A20" s="25" t="s">
        <v>13</v>
      </c>
      <c r="B20" s="26">
        <v>5300000</v>
      </c>
      <c r="C20" s="27">
        <v>2000000</v>
      </c>
      <c r="D20" s="26">
        <f>+B20+C20</f>
        <v>7300000</v>
      </c>
      <c r="E20" s="26">
        <v>0</v>
      </c>
      <c r="F20" s="26">
        <v>0</v>
      </c>
      <c r="G20" s="26">
        <v>8113.74</v>
      </c>
      <c r="H20" s="26">
        <v>8113.74</v>
      </c>
      <c r="I20" s="26">
        <v>8233.6200000000008</v>
      </c>
      <c r="J20" s="26">
        <v>8233.6200000000008</v>
      </c>
      <c r="K20" s="26">
        <f t="shared" si="6"/>
        <v>32694.720000000001</v>
      </c>
    </row>
    <row r="21" spans="1:11" ht="25.5" customHeight="1" x14ac:dyDescent="0.2">
      <c r="A21" s="25" t="s">
        <v>14</v>
      </c>
      <c r="B21" s="26">
        <v>18800000</v>
      </c>
      <c r="C21" s="27">
        <v>30135642</v>
      </c>
      <c r="D21" s="26">
        <f>+B21+C21</f>
        <v>48935642</v>
      </c>
      <c r="E21" s="26">
        <v>587387.63</v>
      </c>
      <c r="F21" s="26">
        <v>441858.58</v>
      </c>
      <c r="G21" s="26">
        <f>1324552.54-458814.68</f>
        <v>865737.8600000001</v>
      </c>
      <c r="H21" s="26">
        <v>891262.35000000009</v>
      </c>
      <c r="I21" s="26">
        <v>662089.06000000006</v>
      </c>
      <c r="J21" s="26">
        <v>145376.06</v>
      </c>
      <c r="K21" s="26">
        <f t="shared" si="6"/>
        <v>3593711.54</v>
      </c>
    </row>
    <row r="22" spans="1:11" ht="22.5" x14ac:dyDescent="0.2">
      <c r="A22" s="25" t="s">
        <v>15</v>
      </c>
      <c r="B22" s="26">
        <v>109792643</v>
      </c>
      <c r="C22" s="27">
        <v>24560176</v>
      </c>
      <c r="D22" s="26">
        <f>+B22+C22</f>
        <v>134352819</v>
      </c>
      <c r="E22" s="26">
        <v>779689</v>
      </c>
      <c r="F22" s="26">
        <v>1573569.25</v>
      </c>
      <c r="G22" s="26">
        <v>1412512.9</v>
      </c>
      <c r="H22" s="26">
        <v>598248.65000000014</v>
      </c>
      <c r="I22" s="26">
        <v>809971.46</v>
      </c>
      <c r="J22" s="26">
        <v>1820707.85</v>
      </c>
      <c r="K22" s="26">
        <f t="shared" si="6"/>
        <v>6994699.1099999994</v>
      </c>
    </row>
    <row r="23" spans="1:11" x14ac:dyDescent="0.2">
      <c r="A23" s="25" t="s">
        <v>16</v>
      </c>
      <c r="B23" s="26">
        <v>28656080</v>
      </c>
      <c r="C23" s="27">
        <v>17065181</v>
      </c>
      <c r="D23" s="26">
        <f>+B23+C23</f>
        <v>45721261</v>
      </c>
      <c r="E23" s="26">
        <v>61794.87</v>
      </c>
      <c r="F23" s="26">
        <v>344347.6</v>
      </c>
      <c r="G23" s="26">
        <v>4591395.91</v>
      </c>
      <c r="H23" s="26">
        <v>124251.4</v>
      </c>
      <c r="I23" s="26">
        <v>873722.92</v>
      </c>
      <c r="J23" s="26">
        <v>1099106.97</v>
      </c>
      <c r="K23" s="26">
        <f t="shared" si="6"/>
        <v>7094619.6699999999</v>
      </c>
    </row>
    <row r="24" spans="1:11" x14ac:dyDescent="0.2">
      <c r="A24" s="22" t="s">
        <v>17</v>
      </c>
      <c r="B24" s="23">
        <f>+B25+B26+B27+B28+B29+B30+B31+B32+B33</f>
        <v>252685362</v>
      </c>
      <c r="C24" s="24">
        <f>+C25+C26+C27+C28+C29+C30+C31+C32+C33</f>
        <v>359687828</v>
      </c>
      <c r="D24" s="23">
        <f>+D25+D26+D27+D28+D29+D30+D31+D32+D33</f>
        <v>612373190</v>
      </c>
      <c r="E24" s="23">
        <f>+E25+E26+E29+E30</f>
        <v>203665.81</v>
      </c>
      <c r="F24" s="23">
        <f>+F25+F26+F29+F30+F27+F28+F31+F33</f>
        <v>8500768.9499999993</v>
      </c>
      <c r="G24" s="23">
        <f>+G25+G26+G29+G30+G27+G28+G31+G33</f>
        <v>31522650.580000002</v>
      </c>
      <c r="H24" s="23">
        <f t="shared" ref="H24" si="7">+H25+H26+H29+H30+H27+H28+H31+H33</f>
        <v>13857991.700000001</v>
      </c>
      <c r="I24" s="23">
        <f>+I25+I26+I27+I28+I30+I31+I32+I33+I29</f>
        <v>19686894.460000001</v>
      </c>
      <c r="J24" s="23">
        <f>+J25+J26+J27+J28+J30+J31+J32+J33+J29</f>
        <v>18154674.739999998</v>
      </c>
      <c r="K24" s="23">
        <f>+E24+F24+G24+H24+I24+J24</f>
        <v>91926646.239999995</v>
      </c>
    </row>
    <row r="25" spans="1:11" ht="22.5" x14ac:dyDescent="0.2">
      <c r="A25" s="25" t="s">
        <v>18</v>
      </c>
      <c r="B25" s="26">
        <v>110675048</v>
      </c>
      <c r="C25" s="27">
        <v>106900215</v>
      </c>
      <c r="D25" s="26">
        <f>+B25+C25</f>
        <v>217575263</v>
      </c>
      <c r="E25" s="26">
        <v>100887.81</v>
      </c>
      <c r="F25" s="26">
        <v>3730490.83</v>
      </c>
      <c r="G25" s="26">
        <v>7648541.1399999997</v>
      </c>
      <c r="H25" s="26">
        <v>7413454.4500000002</v>
      </c>
      <c r="I25" s="26">
        <v>12452000.130000001</v>
      </c>
      <c r="J25" s="26">
        <v>8733717.2599999998</v>
      </c>
      <c r="K25" s="26">
        <f>+E25+F25+G25+H25+I25+J25</f>
        <v>40079091.619999997</v>
      </c>
    </row>
    <row r="26" spans="1:11" x14ac:dyDescent="0.2">
      <c r="A26" s="25" t="s">
        <v>19</v>
      </c>
      <c r="B26" s="26">
        <v>7973760</v>
      </c>
      <c r="C26" s="27">
        <v>73802432</v>
      </c>
      <c r="D26" s="26">
        <f t="shared" ref="D26:D33" si="8">+B26+C26</f>
        <v>81776192</v>
      </c>
      <c r="E26" s="26">
        <v>38350</v>
      </c>
      <c r="F26" s="26">
        <v>141836</v>
      </c>
      <c r="G26" s="26">
        <v>57525</v>
      </c>
      <c r="H26" s="26">
        <v>59197.99</v>
      </c>
      <c r="I26" s="26">
        <v>780579.44</v>
      </c>
      <c r="J26" s="26">
        <v>198314.2</v>
      </c>
      <c r="K26" s="26">
        <f t="shared" ref="K26:K33" si="9">+E26+F26+G26+H26+I26+J26</f>
        <v>1275802.6299999999</v>
      </c>
    </row>
    <row r="27" spans="1:11" ht="22.5" x14ac:dyDescent="0.2">
      <c r="A27" s="25" t="s">
        <v>20</v>
      </c>
      <c r="B27" s="26">
        <v>11777810</v>
      </c>
      <c r="C27" s="27">
        <v>19508540</v>
      </c>
      <c r="D27" s="26">
        <f t="shared" si="8"/>
        <v>31286350</v>
      </c>
      <c r="E27" s="26">
        <v>0</v>
      </c>
      <c r="F27" s="26">
        <v>10350</v>
      </c>
      <c r="G27" s="26">
        <v>2251559.1800000002</v>
      </c>
      <c r="H27" s="26">
        <v>18992.269999999997</v>
      </c>
      <c r="I27" s="26">
        <v>1466495.03</v>
      </c>
      <c r="J27" s="26">
        <v>162670.5</v>
      </c>
      <c r="K27" s="26">
        <f t="shared" si="9"/>
        <v>3910066.9800000004</v>
      </c>
    </row>
    <row r="28" spans="1:11" x14ac:dyDescent="0.2">
      <c r="A28" s="25" t="s">
        <v>21</v>
      </c>
      <c r="B28" s="26">
        <v>14000000</v>
      </c>
      <c r="C28" s="27">
        <v>39069821</v>
      </c>
      <c r="D28" s="26">
        <f t="shared" si="8"/>
        <v>53069821</v>
      </c>
      <c r="E28" s="26">
        <v>0</v>
      </c>
      <c r="F28" s="26">
        <v>3649081.55</v>
      </c>
      <c r="G28" s="26">
        <v>260764.97</v>
      </c>
      <c r="H28" s="26">
        <v>2876886.49</v>
      </c>
      <c r="I28" s="26">
        <v>432342.64</v>
      </c>
      <c r="J28" s="26">
        <v>7093623.9500000002</v>
      </c>
      <c r="K28" s="26">
        <f t="shared" si="9"/>
        <v>14312699.6</v>
      </c>
    </row>
    <row r="29" spans="1:11" x14ac:dyDescent="0.2">
      <c r="A29" s="25" t="s">
        <v>105</v>
      </c>
      <c r="B29" s="26">
        <v>2200000</v>
      </c>
      <c r="C29" s="27">
        <v>8734722</v>
      </c>
      <c r="D29" s="26">
        <f t="shared" si="8"/>
        <v>10934722</v>
      </c>
      <c r="E29" s="26">
        <v>42008</v>
      </c>
      <c r="F29" s="26">
        <v>650186.81999999995</v>
      </c>
      <c r="G29" s="26">
        <v>112285.62</v>
      </c>
      <c r="H29" s="26">
        <v>318282.86</v>
      </c>
      <c r="I29" s="26">
        <v>322140</v>
      </c>
      <c r="J29" s="26">
        <v>78940.149999999994</v>
      </c>
      <c r="K29" s="26">
        <f t="shared" si="9"/>
        <v>1523843.4499999997</v>
      </c>
    </row>
    <row r="30" spans="1:11" ht="22.5" x14ac:dyDescent="0.2">
      <c r="A30" s="25" t="s">
        <v>23</v>
      </c>
      <c r="B30" s="26">
        <v>1150000</v>
      </c>
      <c r="C30" s="27">
        <v>1741898</v>
      </c>
      <c r="D30" s="26">
        <f t="shared" si="8"/>
        <v>2891898</v>
      </c>
      <c r="E30" s="26">
        <v>22420</v>
      </c>
      <c r="F30" s="26">
        <v>59708</v>
      </c>
      <c r="G30" s="26">
        <v>323556.05</v>
      </c>
      <c r="H30" s="26">
        <v>16841.59</v>
      </c>
      <c r="I30" s="26">
        <v>119291.58</v>
      </c>
      <c r="J30" s="26">
        <v>51293.98</v>
      </c>
      <c r="K30" s="26">
        <f t="shared" si="9"/>
        <v>593111.19999999995</v>
      </c>
    </row>
    <row r="31" spans="1:11" ht="22.5" x14ac:dyDescent="0.2">
      <c r="A31" s="25" t="s">
        <v>24</v>
      </c>
      <c r="B31" s="26">
        <v>31896250</v>
      </c>
      <c r="C31" s="27">
        <v>33465750</v>
      </c>
      <c r="D31" s="26">
        <f t="shared" si="8"/>
        <v>65362000</v>
      </c>
      <c r="E31" s="26">
        <v>0</v>
      </c>
      <c r="F31" s="26">
        <v>8673</v>
      </c>
      <c r="G31" s="26">
        <v>3818292.84</v>
      </c>
      <c r="H31" s="26">
        <v>2100751.2399999998</v>
      </c>
      <c r="I31" s="26">
        <v>1112148.03</v>
      </c>
      <c r="J31" s="26">
        <v>1075430.33</v>
      </c>
      <c r="K31" s="26">
        <f t="shared" si="9"/>
        <v>8115295.4400000004</v>
      </c>
    </row>
    <row r="32" spans="1:11" ht="22.5" x14ac:dyDescent="0.2">
      <c r="A32" s="25" t="s">
        <v>25</v>
      </c>
      <c r="B32" s="26">
        <v>0</v>
      </c>
      <c r="C32" s="27">
        <v>0</v>
      </c>
      <c r="D32" s="26">
        <f t="shared" si="8"/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f t="shared" si="9"/>
        <v>0</v>
      </c>
    </row>
    <row r="33" spans="1:11" x14ac:dyDescent="0.2">
      <c r="A33" s="25" t="s">
        <v>26</v>
      </c>
      <c r="B33" s="26">
        <v>73012494</v>
      </c>
      <c r="C33" s="27">
        <v>76464450</v>
      </c>
      <c r="D33" s="26">
        <f t="shared" si="8"/>
        <v>149476944</v>
      </c>
      <c r="E33" s="26">
        <v>0</v>
      </c>
      <c r="F33" s="26">
        <v>250442.75</v>
      </c>
      <c r="G33" s="26">
        <v>17050125.780000001</v>
      </c>
      <c r="H33" s="26">
        <v>1053584.81</v>
      </c>
      <c r="I33" s="26">
        <v>3001897.61</v>
      </c>
      <c r="J33" s="26">
        <v>760684.37</v>
      </c>
      <c r="K33" s="26">
        <f t="shared" si="9"/>
        <v>22116735.32</v>
      </c>
    </row>
    <row r="34" spans="1:11" x14ac:dyDescent="0.2">
      <c r="A34" s="22" t="s">
        <v>27</v>
      </c>
      <c r="B34" s="23">
        <f>+B35+B36+B37+B38+B39+B40+B41+B42</f>
        <v>173703170</v>
      </c>
      <c r="C34" s="24">
        <v>0</v>
      </c>
      <c r="D34" s="23">
        <f>+D35+D36+D37+D38+D39+D40+D41+D42</f>
        <v>173703170</v>
      </c>
      <c r="E34" s="23">
        <f>+E35</f>
        <v>273778.61</v>
      </c>
      <c r="F34" s="23">
        <f>+F35</f>
        <v>23876237</v>
      </c>
      <c r="G34" s="23">
        <f>+G35</f>
        <v>11938118.5</v>
      </c>
      <c r="H34" s="23">
        <f t="shared" ref="H34" si="10">+H35</f>
        <v>11938118.5</v>
      </c>
      <c r="I34" s="23">
        <f>+I35</f>
        <v>16143118.5</v>
      </c>
      <c r="J34" s="23">
        <f>+J35</f>
        <v>0</v>
      </c>
      <c r="K34" s="23">
        <f>+E34+F34+G34+H34+I34+J34</f>
        <v>64169371.109999999</v>
      </c>
    </row>
    <row r="35" spans="1:11" ht="22.5" x14ac:dyDescent="0.2">
      <c r="A35" s="25" t="s">
        <v>28</v>
      </c>
      <c r="B35" s="26">
        <v>173703170</v>
      </c>
      <c r="C35" s="27">
        <v>0</v>
      </c>
      <c r="D35" s="26">
        <v>173703170</v>
      </c>
      <c r="E35" s="26">
        <v>273778.61</v>
      </c>
      <c r="F35" s="26">
        <v>23876237</v>
      </c>
      <c r="G35" s="26">
        <v>11938118.5</v>
      </c>
      <c r="H35" s="26">
        <v>11938118.5</v>
      </c>
      <c r="I35" s="26">
        <v>16143118.5</v>
      </c>
      <c r="J35" s="26">
        <v>0</v>
      </c>
      <c r="K35" s="26">
        <f>+E35+F35+G35+H35+I35</f>
        <v>64169371.109999999</v>
      </c>
    </row>
    <row r="36" spans="1:11" ht="22.5" x14ac:dyDescent="0.2">
      <c r="A36" s="25" t="s">
        <v>29</v>
      </c>
      <c r="B36" s="26">
        <v>0</v>
      </c>
      <c r="C36" s="27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f t="shared" ref="K36:K49" si="11">+E36+F36+G36+H36</f>
        <v>0</v>
      </c>
    </row>
    <row r="37" spans="1:11" ht="22.5" x14ac:dyDescent="0.2">
      <c r="A37" s="25" t="s">
        <v>30</v>
      </c>
      <c r="B37" s="26">
        <v>0</v>
      </c>
      <c r="C37" s="27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f t="shared" si="11"/>
        <v>0</v>
      </c>
    </row>
    <row r="38" spans="1:11" ht="22.5" x14ac:dyDescent="0.2">
      <c r="A38" s="25" t="s">
        <v>31</v>
      </c>
      <c r="B38" s="26">
        <v>0</v>
      </c>
      <c r="C38" s="27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f t="shared" si="11"/>
        <v>0</v>
      </c>
    </row>
    <row r="39" spans="1:11" ht="22.5" x14ac:dyDescent="0.2">
      <c r="A39" s="25" t="s">
        <v>32</v>
      </c>
      <c r="B39" s="26">
        <v>0</v>
      </c>
      <c r="C39" s="27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f t="shared" si="11"/>
        <v>0</v>
      </c>
    </row>
    <row r="40" spans="1:11" x14ac:dyDescent="0.2">
      <c r="A40" s="25" t="s">
        <v>33</v>
      </c>
      <c r="B40" s="26">
        <v>0</v>
      </c>
      <c r="C40" s="27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f t="shared" si="11"/>
        <v>0</v>
      </c>
    </row>
    <row r="41" spans="1:11" ht="22.5" x14ac:dyDescent="0.2">
      <c r="A41" s="25" t="s">
        <v>34</v>
      </c>
      <c r="B41" s="26">
        <v>0</v>
      </c>
      <c r="C41" s="27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f t="shared" si="11"/>
        <v>0</v>
      </c>
    </row>
    <row r="42" spans="1:11" ht="22.5" x14ac:dyDescent="0.2">
      <c r="A42" s="25" t="s">
        <v>35</v>
      </c>
      <c r="B42" s="26">
        <v>0</v>
      </c>
      <c r="C42" s="27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f t="shared" si="11"/>
        <v>0</v>
      </c>
    </row>
    <row r="43" spans="1:11" x14ac:dyDescent="0.2">
      <c r="A43" s="22" t="s">
        <v>36</v>
      </c>
      <c r="B43" s="23">
        <v>0</v>
      </c>
      <c r="C43" s="24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</row>
    <row r="44" spans="1:11" ht="22.5" x14ac:dyDescent="0.2">
      <c r="A44" s="25" t="s">
        <v>37</v>
      </c>
      <c r="B44" s="26">
        <v>0</v>
      </c>
      <c r="C44" s="27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f t="shared" si="11"/>
        <v>0</v>
      </c>
    </row>
    <row r="45" spans="1:11" ht="22.5" x14ac:dyDescent="0.2">
      <c r="A45" s="25" t="s">
        <v>38</v>
      </c>
      <c r="B45" s="26">
        <v>0</v>
      </c>
      <c r="C45" s="2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f t="shared" si="11"/>
        <v>0</v>
      </c>
    </row>
    <row r="46" spans="1:11" ht="22.5" x14ac:dyDescent="0.2">
      <c r="A46" s="25" t="s">
        <v>39</v>
      </c>
      <c r="B46" s="26">
        <v>0</v>
      </c>
      <c r="C46" s="2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f t="shared" si="11"/>
        <v>0</v>
      </c>
    </row>
    <row r="47" spans="1:11" ht="22.5" x14ac:dyDescent="0.2">
      <c r="A47" s="25" t="s">
        <v>40</v>
      </c>
      <c r="B47" s="26">
        <v>0</v>
      </c>
      <c r="C47" s="2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f t="shared" si="11"/>
        <v>0</v>
      </c>
    </row>
    <row r="48" spans="1:11" ht="22.5" x14ac:dyDescent="0.2">
      <c r="A48" s="25" t="s">
        <v>41</v>
      </c>
      <c r="B48" s="26">
        <v>0</v>
      </c>
      <c r="C48" s="2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f t="shared" si="11"/>
        <v>0</v>
      </c>
    </row>
    <row r="49" spans="1:11" ht="22.5" x14ac:dyDescent="0.2">
      <c r="A49" s="25" t="s">
        <v>42</v>
      </c>
      <c r="B49" s="26">
        <v>0</v>
      </c>
      <c r="C49" s="2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f t="shared" si="11"/>
        <v>0</v>
      </c>
    </row>
    <row r="50" spans="1:11" ht="22.5" x14ac:dyDescent="0.2">
      <c r="A50" s="22" t="s">
        <v>43</v>
      </c>
      <c r="B50" s="23">
        <f>+B51+B52+B53+B54+B55+B56+B57+B58+B59</f>
        <v>20440400</v>
      </c>
      <c r="C50" s="24">
        <f>+C51+C52+C53+C54+C55+C56+C57+C58</f>
        <v>175520532</v>
      </c>
      <c r="D50" s="23">
        <f>+B50+C50</f>
        <v>195960932</v>
      </c>
      <c r="E50" s="23">
        <f t="shared" ref="E50:H50" si="12">+E51+E52+E53+E54+E55+E56+E57+E58+E59</f>
        <v>0</v>
      </c>
      <c r="F50" s="23">
        <f t="shared" si="12"/>
        <v>632779.72</v>
      </c>
      <c r="G50" s="23">
        <f t="shared" si="12"/>
        <v>548883.19999999995</v>
      </c>
      <c r="H50" s="23">
        <f t="shared" si="12"/>
        <v>287165.93</v>
      </c>
      <c r="I50" s="23">
        <f>+I51+I52+I53+I54+I55+I56+I57+I58+I59</f>
        <v>786283.63000000012</v>
      </c>
      <c r="J50" s="23">
        <f>+J51+J52+J53+J54+J55+J56+J57+J58+J59</f>
        <v>1186546.74</v>
      </c>
      <c r="K50" s="23">
        <f>+E50+F50+G50+H50+I50+J50</f>
        <v>3441659.2199999997</v>
      </c>
    </row>
    <row r="51" spans="1:11" x14ac:dyDescent="0.2">
      <c r="A51" s="25" t="s">
        <v>44</v>
      </c>
      <c r="B51" s="26">
        <v>4650400</v>
      </c>
      <c r="C51" s="27">
        <v>85669656</v>
      </c>
      <c r="D51" s="26">
        <f>+B51+C51</f>
        <v>90320056</v>
      </c>
      <c r="E51" s="26">
        <v>0</v>
      </c>
      <c r="F51" s="26">
        <v>258365.72</v>
      </c>
      <c r="G51" s="26">
        <v>509946.74</v>
      </c>
      <c r="H51" s="26">
        <v>287165.93</v>
      </c>
      <c r="I51" s="26">
        <v>245314.57</v>
      </c>
      <c r="J51" s="26">
        <v>858930.97</v>
      </c>
      <c r="K51" s="26">
        <f>+E51+F51+G51+H51+I51+J51</f>
        <v>2159723.9299999997</v>
      </c>
    </row>
    <row r="52" spans="1:11" ht="22.5" x14ac:dyDescent="0.2">
      <c r="A52" s="25" t="s">
        <v>45</v>
      </c>
      <c r="B52" s="26">
        <v>1750000</v>
      </c>
      <c r="C52" s="27">
        <v>6259300</v>
      </c>
      <c r="D52" s="26">
        <f t="shared" ref="D52:D59" si="13">+B52+C52</f>
        <v>8009300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59600.01</v>
      </c>
      <c r="K52" s="26">
        <f t="shared" ref="K52:K59" si="14">+E52+F52+G52+H52+I52+J52</f>
        <v>59600.01</v>
      </c>
    </row>
    <row r="53" spans="1:11" ht="22.5" x14ac:dyDescent="0.2">
      <c r="A53" s="25" t="s">
        <v>46</v>
      </c>
      <c r="B53" s="26">
        <v>2000000</v>
      </c>
      <c r="C53" s="27">
        <v>6497300</v>
      </c>
      <c r="D53" s="26">
        <f t="shared" si="13"/>
        <v>8497300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268015.76</v>
      </c>
      <c r="K53" s="26">
        <f t="shared" si="14"/>
        <v>268015.76</v>
      </c>
    </row>
    <row r="54" spans="1:11" ht="22.5" x14ac:dyDescent="0.2">
      <c r="A54" s="25" t="s">
        <v>47</v>
      </c>
      <c r="B54" s="26">
        <v>6640000</v>
      </c>
      <c r="C54" s="27">
        <v>43300000</v>
      </c>
      <c r="D54" s="26">
        <f t="shared" si="13"/>
        <v>49940000</v>
      </c>
      <c r="E54" s="26">
        <v>0</v>
      </c>
      <c r="F54" s="26">
        <v>0</v>
      </c>
      <c r="G54" s="26">
        <v>38936.46</v>
      </c>
      <c r="H54" s="26">
        <v>0</v>
      </c>
      <c r="I54" s="26">
        <v>477369</v>
      </c>
      <c r="J54" s="26">
        <v>0</v>
      </c>
      <c r="K54" s="26">
        <f t="shared" si="14"/>
        <v>516305.46</v>
      </c>
    </row>
    <row r="55" spans="1:11" ht="22.5" x14ac:dyDescent="0.2">
      <c r="A55" s="25" t="s">
        <v>48</v>
      </c>
      <c r="B55" s="26">
        <v>2700000</v>
      </c>
      <c r="C55" s="27">
        <v>28343716</v>
      </c>
      <c r="D55" s="26">
        <f t="shared" si="13"/>
        <v>31043716</v>
      </c>
      <c r="E55" s="26">
        <v>0</v>
      </c>
      <c r="F55" s="26">
        <v>374414</v>
      </c>
      <c r="G55" s="26">
        <v>0</v>
      </c>
      <c r="H55" s="26">
        <v>0</v>
      </c>
      <c r="I55" s="26">
        <v>63600.06</v>
      </c>
      <c r="J55" s="26">
        <v>0</v>
      </c>
      <c r="K55" s="26">
        <f t="shared" si="14"/>
        <v>438014.06</v>
      </c>
    </row>
    <row r="56" spans="1:11" x14ac:dyDescent="0.2">
      <c r="A56" s="25" t="s">
        <v>49</v>
      </c>
      <c r="B56" s="26">
        <v>200000</v>
      </c>
      <c r="C56" s="27">
        <v>450560</v>
      </c>
      <c r="D56" s="26">
        <f t="shared" si="13"/>
        <v>650560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f t="shared" si="14"/>
        <v>0</v>
      </c>
    </row>
    <row r="57" spans="1:11" x14ac:dyDescent="0.2">
      <c r="A57" s="25" t="s">
        <v>50</v>
      </c>
      <c r="B57" s="26">
        <v>0</v>
      </c>
      <c r="C57" s="27">
        <v>0</v>
      </c>
      <c r="D57" s="26">
        <f t="shared" si="13"/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f t="shared" si="14"/>
        <v>0</v>
      </c>
    </row>
    <row r="58" spans="1:11" x14ac:dyDescent="0.2">
      <c r="A58" s="25" t="s">
        <v>51</v>
      </c>
      <c r="B58" s="26">
        <v>2000000</v>
      </c>
      <c r="C58" s="27">
        <v>5000000</v>
      </c>
      <c r="D58" s="26">
        <f t="shared" si="13"/>
        <v>7000000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f t="shared" si="14"/>
        <v>0</v>
      </c>
    </row>
    <row r="59" spans="1:11" ht="22.5" x14ac:dyDescent="0.2">
      <c r="A59" s="25" t="s">
        <v>52</v>
      </c>
      <c r="B59" s="26">
        <v>500000</v>
      </c>
      <c r="C59" s="27">
        <v>38883999</v>
      </c>
      <c r="D59" s="26">
        <f t="shared" si="13"/>
        <v>39383999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f t="shared" si="14"/>
        <v>0</v>
      </c>
    </row>
    <row r="60" spans="1:11" x14ac:dyDescent="0.2">
      <c r="A60" s="22" t="s">
        <v>53</v>
      </c>
      <c r="B60" s="23">
        <f>+B61+B62+B63+B64</f>
        <v>5900000</v>
      </c>
      <c r="C60" s="24">
        <f>+C61</f>
        <v>38883999</v>
      </c>
      <c r="D60" s="23">
        <f>+D61+D62+D63+D64</f>
        <v>44783999</v>
      </c>
      <c r="E60" s="23">
        <f t="shared" ref="E60:H60" si="15">+E61+E62+E63+E64</f>
        <v>0</v>
      </c>
      <c r="F60" s="23">
        <f t="shared" si="15"/>
        <v>0</v>
      </c>
      <c r="G60" s="23">
        <f t="shared" si="15"/>
        <v>198280.21</v>
      </c>
      <c r="H60" s="23">
        <f t="shared" si="15"/>
        <v>0</v>
      </c>
      <c r="I60" s="23">
        <f>+I61+I62+I63+I64+I65</f>
        <v>0</v>
      </c>
      <c r="J60" s="23">
        <f>+J61+J62+J63+J64+J65</f>
        <v>0</v>
      </c>
      <c r="K60" s="23">
        <f>+E60+F60+G60+H60+I60+J60</f>
        <v>198280.21</v>
      </c>
    </row>
    <row r="61" spans="1:11" x14ac:dyDescent="0.2">
      <c r="A61" s="25" t="s">
        <v>54</v>
      </c>
      <c r="B61" s="26">
        <v>5900000</v>
      </c>
      <c r="C61" s="27">
        <v>38883999</v>
      </c>
      <c r="D61" s="26">
        <f>+B61+C61</f>
        <v>44783999</v>
      </c>
      <c r="E61" s="26">
        <v>0</v>
      </c>
      <c r="F61" s="26">
        <v>0</v>
      </c>
      <c r="G61" s="26">
        <v>198280.21</v>
      </c>
      <c r="H61" s="26">
        <v>0</v>
      </c>
      <c r="I61" s="26">
        <v>0</v>
      </c>
      <c r="J61" s="26">
        <v>0</v>
      </c>
      <c r="K61" s="26">
        <f>+E61+F61+G61+H61+I61+J61</f>
        <v>198280.21</v>
      </c>
    </row>
    <row r="62" spans="1:11" x14ac:dyDescent="0.2">
      <c r="A62" s="25" t="s">
        <v>55</v>
      </c>
      <c r="B62" s="26">
        <v>0</v>
      </c>
      <c r="C62" s="27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f t="shared" ref="K62:K80" si="16">+E62+F62+G62+H62+I62+J62</f>
        <v>0</v>
      </c>
    </row>
    <row r="63" spans="1:11" ht="12.75" customHeight="1" x14ac:dyDescent="0.2">
      <c r="A63" s="25" t="s">
        <v>56</v>
      </c>
      <c r="B63" s="26">
        <v>0</v>
      </c>
      <c r="C63" s="2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f t="shared" si="16"/>
        <v>0</v>
      </c>
    </row>
    <row r="64" spans="1:11" ht="24.75" customHeight="1" x14ac:dyDescent="0.2">
      <c r="A64" s="25" t="s">
        <v>57</v>
      </c>
      <c r="B64" s="26">
        <v>0</v>
      </c>
      <c r="C64" s="2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f t="shared" si="16"/>
        <v>0</v>
      </c>
    </row>
    <row r="65" spans="1:11" ht="22.5" x14ac:dyDescent="0.2">
      <c r="A65" s="28" t="s">
        <v>58</v>
      </c>
      <c r="B65" s="29">
        <v>0</v>
      </c>
      <c r="C65" s="27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 t="shared" si="16"/>
        <v>0</v>
      </c>
    </row>
    <row r="66" spans="1:11" x14ac:dyDescent="0.2">
      <c r="A66" s="25" t="s">
        <v>59</v>
      </c>
      <c r="B66" s="26">
        <v>0</v>
      </c>
      <c r="C66" s="2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f t="shared" si="16"/>
        <v>0</v>
      </c>
    </row>
    <row r="67" spans="1:11" ht="22.5" x14ac:dyDescent="0.2">
      <c r="A67" s="25" t="s">
        <v>60</v>
      </c>
      <c r="B67" s="26">
        <v>0</v>
      </c>
      <c r="C67" s="2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f t="shared" si="16"/>
        <v>0</v>
      </c>
    </row>
    <row r="68" spans="1:11" x14ac:dyDescent="0.2">
      <c r="A68" s="28" t="s">
        <v>61</v>
      </c>
      <c r="B68" s="29">
        <v>0</v>
      </c>
      <c r="C68" s="27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f t="shared" si="16"/>
        <v>0</v>
      </c>
    </row>
    <row r="69" spans="1:11" ht="22.5" x14ac:dyDescent="0.2">
      <c r="A69" s="25" t="s">
        <v>62</v>
      </c>
      <c r="B69" s="26">
        <v>0</v>
      </c>
      <c r="C69" s="2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f t="shared" si="16"/>
        <v>0</v>
      </c>
    </row>
    <row r="70" spans="1:11" ht="22.5" x14ac:dyDescent="0.2">
      <c r="A70" s="25" t="s">
        <v>63</v>
      </c>
      <c r="B70" s="26">
        <v>0</v>
      </c>
      <c r="C70" s="27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f t="shared" si="16"/>
        <v>0</v>
      </c>
    </row>
    <row r="71" spans="1:11" ht="24" customHeight="1" x14ac:dyDescent="0.2">
      <c r="A71" s="25" t="s">
        <v>64</v>
      </c>
      <c r="B71" s="26">
        <v>0</v>
      </c>
      <c r="C71" s="2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f t="shared" si="16"/>
        <v>0</v>
      </c>
    </row>
    <row r="72" spans="1:11" x14ac:dyDescent="0.2">
      <c r="A72" s="30" t="s">
        <v>67</v>
      </c>
      <c r="B72" s="31">
        <v>0</v>
      </c>
      <c r="C72" s="32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3">
        <v>0</v>
      </c>
      <c r="J72" s="33">
        <v>0</v>
      </c>
      <c r="K72" s="29">
        <f t="shared" si="16"/>
        <v>0</v>
      </c>
    </row>
    <row r="73" spans="1:11" x14ac:dyDescent="0.2">
      <c r="A73" s="28" t="s">
        <v>68</v>
      </c>
      <c r="B73" s="26">
        <v>0</v>
      </c>
      <c r="C73" s="2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f t="shared" si="16"/>
        <v>0</v>
      </c>
    </row>
    <row r="74" spans="1:11" ht="22.5" x14ac:dyDescent="0.2">
      <c r="A74" s="25" t="s">
        <v>69</v>
      </c>
      <c r="B74" s="26">
        <v>0</v>
      </c>
      <c r="C74" s="27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f t="shared" si="16"/>
        <v>0</v>
      </c>
    </row>
    <row r="75" spans="1:11" ht="23.25" customHeight="1" x14ac:dyDescent="0.2">
      <c r="A75" s="25" t="s">
        <v>70</v>
      </c>
      <c r="B75" s="26">
        <v>0</v>
      </c>
      <c r="C75" s="27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f t="shared" si="16"/>
        <v>0</v>
      </c>
    </row>
    <row r="76" spans="1:11" x14ac:dyDescent="0.2">
      <c r="A76" s="28" t="s">
        <v>71</v>
      </c>
      <c r="B76" s="26">
        <v>0</v>
      </c>
      <c r="C76" s="27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f t="shared" si="16"/>
        <v>0</v>
      </c>
    </row>
    <row r="77" spans="1:11" x14ac:dyDescent="0.2">
      <c r="A77" s="25" t="s">
        <v>72</v>
      </c>
      <c r="B77" s="26">
        <v>0</v>
      </c>
      <c r="C77" s="27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f t="shared" si="16"/>
        <v>0</v>
      </c>
    </row>
    <row r="78" spans="1:11" ht="22.5" x14ac:dyDescent="0.2">
      <c r="A78" s="25" t="s">
        <v>73</v>
      </c>
      <c r="B78" s="26">
        <v>0</v>
      </c>
      <c r="C78" s="27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f t="shared" si="16"/>
        <v>0</v>
      </c>
    </row>
    <row r="79" spans="1:11" x14ac:dyDescent="0.2">
      <c r="A79" s="28" t="s">
        <v>74</v>
      </c>
      <c r="B79" s="26">
        <v>0</v>
      </c>
      <c r="C79" s="27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f t="shared" si="16"/>
        <v>0</v>
      </c>
    </row>
    <row r="80" spans="1:11" ht="22.5" x14ac:dyDescent="0.2">
      <c r="A80" s="25" t="s">
        <v>75</v>
      </c>
      <c r="B80" s="26">
        <v>0</v>
      </c>
      <c r="C80" s="27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f t="shared" si="16"/>
        <v>0</v>
      </c>
    </row>
    <row r="81" spans="1:11" ht="18" customHeight="1" x14ac:dyDescent="0.2">
      <c r="A81" s="34" t="s">
        <v>96</v>
      </c>
      <c r="B81" s="35">
        <f>+B8+B14+B24+B34+B50+B60</f>
        <v>1510783124</v>
      </c>
      <c r="C81" s="36">
        <f>+C8+C14+C24+C34+C43+C50+C60</f>
        <v>725166367</v>
      </c>
      <c r="D81" s="35">
        <f>+D8+D14+D24+D34+D43+D50+D60</f>
        <v>2235949491</v>
      </c>
      <c r="E81" s="35">
        <f t="shared" ref="E81:H81" si="17">+E8+E14+E24+E34+E43+E50+E60</f>
        <v>57395601.599999994</v>
      </c>
      <c r="F81" s="35">
        <f t="shared" si="17"/>
        <v>101145322.47</v>
      </c>
      <c r="G81" s="35">
        <f t="shared" si="17"/>
        <v>114704983.09999999</v>
      </c>
      <c r="H81" s="35">
        <f t="shared" si="17"/>
        <v>88179167.800000012</v>
      </c>
      <c r="I81" s="35">
        <f>+I8+I14+I24+I339+I34+I43+I50+I60+I65+I68</f>
        <v>131640668.5</v>
      </c>
      <c r="J81" s="35">
        <f>+J8+J14+J24+J339+J34+J43+J50+J60+J65+J68</f>
        <v>93351332.249999985</v>
      </c>
      <c r="K81" s="35">
        <f>+K8+K14+K24+K34+K43+K50+K60</f>
        <v>586417075.72000003</v>
      </c>
    </row>
    <row r="82" spans="1:11" x14ac:dyDescent="0.2">
      <c r="A82" s="37"/>
      <c r="B82" s="37"/>
      <c r="C82" s="37"/>
      <c r="D82" s="37"/>
      <c r="E82" s="27"/>
      <c r="F82" s="38"/>
      <c r="G82" s="38"/>
      <c r="H82" s="38"/>
      <c r="I82" s="38"/>
      <c r="J82" s="38"/>
      <c r="K82" s="26"/>
    </row>
    <row r="83" spans="1:11" ht="9" customHeight="1" x14ac:dyDescent="0.2">
      <c r="A83" s="37"/>
      <c r="B83" s="37"/>
      <c r="C83" s="37"/>
      <c r="D83" s="37"/>
      <c r="E83" s="39"/>
      <c r="F83" s="39"/>
      <c r="G83" s="39"/>
      <c r="H83" s="39"/>
      <c r="I83" s="39"/>
      <c r="J83" s="39"/>
      <c r="K83" s="39"/>
    </row>
    <row r="84" spans="1:11" ht="9" customHeight="1" x14ac:dyDescent="0.2">
      <c r="A84" s="37"/>
      <c r="B84" s="37"/>
      <c r="C84" s="37"/>
      <c r="D84" s="37"/>
      <c r="E84" s="39"/>
      <c r="F84" s="39"/>
      <c r="G84" s="39"/>
      <c r="H84" s="39"/>
      <c r="I84" s="39"/>
      <c r="J84" s="39"/>
      <c r="K84" s="39"/>
    </row>
    <row r="85" spans="1:11" ht="9" customHeight="1" x14ac:dyDescent="0.2">
      <c r="A85" s="37"/>
      <c r="B85" s="37"/>
      <c r="C85" s="37"/>
      <c r="D85" s="37"/>
      <c r="E85" s="39"/>
      <c r="F85" s="39"/>
      <c r="G85" s="39"/>
      <c r="H85" s="39"/>
      <c r="I85" s="39"/>
      <c r="J85" s="39"/>
      <c r="K85" s="39"/>
    </row>
    <row r="86" spans="1:11" ht="18.75" customHeigh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26"/>
    </row>
    <row r="87" spans="1:11" ht="25.5" customHeight="1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26"/>
    </row>
    <row r="88" spans="1:11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26"/>
    </row>
    <row r="89" spans="1:11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26"/>
    </row>
    <row r="90" spans="1:11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26"/>
    </row>
    <row r="91" spans="1:11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26"/>
    </row>
    <row r="92" spans="1:11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26"/>
    </row>
    <row r="93" spans="1:11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26"/>
    </row>
    <row r="94" spans="1:11" ht="31.5" customHeight="1" x14ac:dyDescent="0.2">
      <c r="A94" s="62" t="s">
        <v>107</v>
      </c>
      <c r="B94" s="62"/>
      <c r="C94" s="62"/>
      <c r="D94" s="37"/>
      <c r="E94" s="37"/>
      <c r="F94" s="40"/>
      <c r="G94" s="40"/>
      <c r="H94" s="40"/>
      <c r="I94" s="40"/>
      <c r="J94" s="40"/>
      <c r="K94" s="26"/>
    </row>
    <row r="95" spans="1:11" ht="26.25" customHeight="1" x14ac:dyDescent="0.2">
      <c r="A95" s="62" t="s">
        <v>108</v>
      </c>
      <c r="B95" s="62"/>
      <c r="C95" s="62"/>
      <c r="D95" s="37"/>
      <c r="E95" s="37"/>
      <c r="F95" s="40"/>
      <c r="G95" s="41"/>
      <c r="H95" s="40"/>
      <c r="I95" s="40"/>
      <c r="J95" s="40"/>
      <c r="K95" s="26"/>
    </row>
    <row r="96" spans="1:11" ht="51" customHeight="1" x14ac:dyDescent="0.2">
      <c r="A96" s="63" t="s">
        <v>109</v>
      </c>
      <c r="B96" s="63"/>
      <c r="C96" s="63"/>
      <c r="D96" s="37"/>
      <c r="E96" s="37"/>
      <c r="F96" s="40"/>
      <c r="G96" s="40"/>
      <c r="H96" s="40"/>
      <c r="I96" s="40"/>
      <c r="J96" s="40"/>
      <c r="K96" s="26"/>
    </row>
    <row r="97" spans="1:11" ht="11.25" customHeight="1" x14ac:dyDescent="0.2">
      <c r="A97" s="46" t="s">
        <v>117</v>
      </c>
      <c r="B97" s="46"/>
      <c r="C97" s="46"/>
      <c r="D97" s="44"/>
      <c r="E97" s="44"/>
      <c r="F97" s="44"/>
      <c r="G97" s="44"/>
      <c r="H97" s="37"/>
      <c r="I97" s="37"/>
      <c r="J97" s="37"/>
      <c r="K97" s="26"/>
    </row>
    <row r="98" spans="1:11" s="18" customFormat="1" ht="10.5" customHeight="1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6"/>
    </row>
    <row r="99" spans="1:11" s="18" customFormat="1" ht="10.5" customHeight="1" x14ac:dyDescent="0.2">
      <c r="A99" s="45" t="s">
        <v>118</v>
      </c>
      <c r="B99" s="25"/>
      <c r="C99" s="25"/>
      <c r="D99" s="25"/>
      <c r="E99" s="25"/>
      <c r="F99" s="25"/>
      <c r="G99" s="25"/>
      <c r="H99" s="25"/>
      <c r="I99" s="25"/>
      <c r="J99" s="25"/>
      <c r="K99" s="26"/>
    </row>
    <row r="100" spans="1:11" x14ac:dyDescent="0.2">
      <c r="A100" s="44" t="s">
        <v>116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26"/>
    </row>
    <row r="101" spans="1:11" ht="12" customHeight="1" x14ac:dyDescent="0.2">
      <c r="A101" s="42" t="s">
        <v>115</v>
      </c>
      <c r="B101" s="44"/>
      <c r="C101" s="44"/>
      <c r="D101" s="44"/>
      <c r="E101" s="44"/>
      <c r="F101" s="37"/>
      <c r="G101" s="37"/>
      <c r="H101" s="37"/>
      <c r="I101" s="37"/>
      <c r="J101" s="37"/>
      <c r="K101" s="26"/>
    </row>
    <row r="102" spans="1:11" ht="11.25" customHeight="1" x14ac:dyDescent="0.2">
      <c r="A102" s="42" t="s">
        <v>114</v>
      </c>
      <c r="B102" s="42"/>
      <c r="C102" s="42"/>
      <c r="D102" s="42"/>
      <c r="E102" s="37"/>
      <c r="F102" s="37"/>
      <c r="G102" s="37"/>
      <c r="H102" s="37"/>
      <c r="I102" s="37"/>
      <c r="J102" s="37"/>
      <c r="K102" s="26"/>
    </row>
    <row r="103" spans="1:11" ht="13.5" customHeight="1" x14ac:dyDescent="0.2">
      <c r="B103" s="37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 x14ac:dyDescent="0.2">
      <c r="A104" s="43"/>
      <c r="B104" s="37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x14ac:dyDescent="0.2">
      <c r="A105" s="40"/>
      <c r="B105" s="37"/>
      <c r="C105" s="37"/>
      <c r="D105" s="37"/>
      <c r="E105" s="37"/>
      <c r="F105" s="37"/>
      <c r="G105" s="37"/>
      <c r="H105" s="37"/>
      <c r="I105" s="37"/>
      <c r="J105" s="37"/>
      <c r="K105" s="37"/>
    </row>
  </sheetData>
  <mergeCells count="12">
    <mergeCell ref="A1:K1"/>
    <mergeCell ref="A2:K2"/>
    <mergeCell ref="A3:K3"/>
    <mergeCell ref="A4:K4"/>
    <mergeCell ref="C5:C6"/>
    <mergeCell ref="A94:C94"/>
    <mergeCell ref="A95:C95"/>
    <mergeCell ref="A96:C96"/>
    <mergeCell ref="E5:K5"/>
    <mergeCell ref="A5:A6"/>
    <mergeCell ref="B5:B6"/>
    <mergeCell ref="D5:D6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P1Presupuesto Aprobado 2021</vt:lpstr>
      <vt:lpstr>Ejec- Presup-Enero-Junio-2022 </vt:lpstr>
      <vt:lpstr>'Ejec- Presup-Enero-Junio-2022 '!Área_de_impresión</vt:lpstr>
      <vt:lpstr>'P1Presupuesto Aprobado 2021'!Área_de_impresión</vt:lpstr>
      <vt:lpstr>'Ejec- Presup-Enero-Junio-2022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2022-07-12T17:49:35Z</cp:lastPrinted>
  <dcterms:created xsi:type="dcterms:W3CDTF">2021-07-29T18:58:50Z</dcterms:created>
  <dcterms:modified xsi:type="dcterms:W3CDTF">2022-07-12T17:54:22Z</dcterms:modified>
</cp:coreProperties>
</file>